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tabRatio="317" activeTab="0"/>
  </bookViews>
  <sheets>
    <sheet name="DRAP 25 caméras" sheetId="1" r:id="rId1"/>
  </sheets>
  <definedNames>
    <definedName name="_xlnm.Print_Titles" localSheetId="0">'DRAP 25 caméras'!$A:$B</definedName>
    <definedName name="_xlnm.Print_Area" localSheetId="0">'DRAP 25 caméras'!$A$1:$AS$31</definedName>
  </definedNames>
  <calcPr fullCalcOnLoad="1"/>
</workbook>
</file>

<file path=xl/sharedStrings.xml><?xml version="1.0" encoding="utf-8"?>
<sst xmlns="http://schemas.openxmlformats.org/spreadsheetml/2006/main" count="136" uniqueCount="116">
  <si>
    <t xml:space="preserve">MISE EN SERVICE </t>
  </si>
  <si>
    <t>M</t>
  </si>
  <si>
    <t>F</t>
  </si>
  <si>
    <t>CAMERA</t>
  </si>
  <si>
    <t>LOCAL TECHNIQUE</t>
  </si>
  <si>
    <t>FIXATION ORIGINE</t>
  </si>
  <si>
    <t>FIXATION A CRÉER</t>
  </si>
  <si>
    <t>BATIMENT</t>
  </si>
  <si>
    <t>POTEAU</t>
  </si>
  <si>
    <t>EXISTANT</t>
  </si>
  <si>
    <t>A CRÉER</t>
  </si>
  <si>
    <t>CAMERAS</t>
  </si>
  <si>
    <t>BOUCLE LOCALE RADIO</t>
  </si>
  <si>
    <t>ANTENNES</t>
  </si>
  <si>
    <t>VIDEO</t>
  </si>
  <si>
    <t>BOUCLE LOCAL RADIO</t>
  </si>
  <si>
    <t>AERIEN / FACADE</t>
  </si>
  <si>
    <t>ETHERNET</t>
  </si>
  <si>
    <t>FIBRE  OPTIQUE</t>
  </si>
  <si>
    <t>SWITCH</t>
  </si>
  <si>
    <t>RADIO</t>
  </si>
  <si>
    <t>MÂT / CANDELABRE / POTEAU</t>
  </si>
  <si>
    <t>FIXATION
A CRÉER</t>
  </si>
  <si>
    <t>CANDELABRE</t>
  </si>
  <si>
    <t>INDOOR</t>
  </si>
  <si>
    <t>BATTERIES</t>
  </si>
  <si>
    <t>NOUVEAU COMPTEUR</t>
  </si>
  <si>
    <t>INFORMATIQUE
(m linéaire ou qté)</t>
  </si>
  <si>
    <t>ELECTRICITE
(m linéaire ou qté)</t>
  </si>
  <si>
    <t>FOURREAUX
(m linéaire)</t>
  </si>
  <si>
    <t>CÂBLES</t>
  </si>
  <si>
    <t>FILAIRE</t>
  </si>
  <si>
    <t>FOURREAUX ET GENIE CIVIL
(m linéaire)</t>
  </si>
  <si>
    <t>RACCORDEMENTS DE TRANSMISSION ET ELECTRIQUE</t>
  </si>
  <si>
    <t>DOE</t>
  </si>
  <si>
    <t>MONTANT TOTAL INTERMEDAIRE HT</t>
  </si>
  <si>
    <t>Sur site Administrateur et Utilisateur                                    (1 journée)</t>
  </si>
  <si>
    <t xml:space="preserve">FORMATION                       </t>
  </si>
  <si>
    <r>
      <t xml:space="preserve">FORMATION                                                    PERSONNEL          </t>
    </r>
  </si>
  <si>
    <t>CANDELAB/POTEAU</t>
  </si>
  <si>
    <t>PSU</t>
  </si>
  <si>
    <t>MONTANT TOTAL 
HT
PAR CAMERA</t>
  </si>
  <si>
    <t>PANNEAUX 
INFORMATION
PUBLIC</t>
  </si>
  <si>
    <t>MONTANT TOTAL  VIDEO</t>
  </si>
  <si>
    <t>MISE 
EN 
SERVICE</t>
  </si>
  <si>
    <t>C5M HD</t>
  </si>
  <si>
    <t xml:space="preserve">Contrat annuel :
2 visites / an (nettoyage des caméras + contrôle global) + hotline sur l'utilisation du système + intervention à distance en cas de dysfonctionnement en jours et heures ouvrés </t>
  </si>
  <si>
    <t>C8M HD</t>
  </si>
  <si>
    <t>SWITCH / MEDIA CONVERTER</t>
  </si>
  <si>
    <t>EMPLACEMENT
DES 25 CAMERAS IP
SUR L'ENSEMBLES DES SITES</t>
  </si>
  <si>
    <t>COMMUNE DE DRAP - 25 CAMERAS IP HAUTE DEFINITION 
(7 caméras dômes mobiles motorisés et 18 caméras fixes infrarouge dont 6 pour la visualisation de plaques d'immatriculation)                                                                                                                                                                                                                                                                                                                                                                                                                                                                                                                                                                                                                                                                                                                                                                            Transfert Vidéo par Boucle Locale Radio Sécurisée - CSU à la Mairie - Enregistrement sur 15 jours - Déport d'image à la Gendarmerie</t>
  </si>
  <si>
    <t xml:space="preserve">C1F HD IR CC </t>
  </si>
  <si>
    <t>E/S VILLE: Bd du Général de Gaulle / Bd Roma</t>
  </si>
  <si>
    <t xml:space="preserve">C2F IR VPI </t>
  </si>
  <si>
    <t xml:space="preserve">C3F HD IR CC  </t>
  </si>
  <si>
    <t>Bd du Général de Gaulle / Chemin de Arnulf</t>
  </si>
  <si>
    <t>Parking Avenue Jean Moulin</t>
  </si>
  <si>
    <t xml:space="preserve">C6M HD </t>
  </si>
  <si>
    <t>Place de la Libération</t>
  </si>
  <si>
    <t>C7M HD</t>
  </si>
  <si>
    <t>Avenue J. Moulin, du G. de Gaulle et de Stalingrad</t>
  </si>
  <si>
    <t>Avenue du G. de Gaulle / Crèche de la Formigua</t>
  </si>
  <si>
    <t>C10F HD IR CC</t>
  </si>
  <si>
    <t>E/S VILLE: Bd De Stalingrad / Rue de la Gare</t>
  </si>
  <si>
    <t>C11F IR VPI</t>
  </si>
  <si>
    <t>E/S VILLE: Bd du Stalingrad / Rue de la Gare</t>
  </si>
  <si>
    <t xml:space="preserve">C12F HD IR CC </t>
  </si>
  <si>
    <t>E/S VILLE: Bd du Général de Gaulle / D2204 / D915</t>
  </si>
  <si>
    <t xml:space="preserve">C13F IR VPI </t>
  </si>
  <si>
    <t xml:space="preserve">C14F HD IR CC </t>
  </si>
  <si>
    <t>E/S VILLE: Bd du Général de Gaulle / Plan de Rimont / Chemin de l’Ubac</t>
  </si>
  <si>
    <t xml:space="preserve">C15F IR VPI </t>
  </si>
  <si>
    <t xml:space="preserve">C16F HD IR CC </t>
  </si>
  <si>
    <t>E/S VILLE: Bd du Général de Gaulle / Route des Croves / Pont de Peille</t>
  </si>
  <si>
    <t xml:space="preserve">C17F IR VPI </t>
  </si>
  <si>
    <t>E/S VILLE: Bd du Général de Gaulle / Routes des Croves / Pont de Peille</t>
  </si>
  <si>
    <t xml:space="preserve">C18M HD        </t>
  </si>
  <si>
    <t>Parking Stade promenade du Paillon / Allée Jacques Prévert</t>
  </si>
  <si>
    <t xml:space="preserve">C19M HD </t>
  </si>
  <si>
    <t>Chemin montant Virgile Barel</t>
  </si>
  <si>
    <t xml:space="preserve">C20F HD IR CC </t>
  </si>
  <si>
    <t>Avenue Virgile Barel</t>
  </si>
  <si>
    <t>C21F HD IR CC</t>
  </si>
  <si>
    <t>Rue Aragon / Impasse de Mas Viel</t>
  </si>
  <si>
    <t xml:space="preserve">C23F HD IR CC </t>
  </si>
  <si>
    <t>E/S VILLE: Chemins du Laghet / du Grec</t>
  </si>
  <si>
    <t>C24F IR VPI</t>
  </si>
  <si>
    <t>C25F HD IR CC</t>
  </si>
  <si>
    <t>Chemin Sainte Catherine</t>
  </si>
  <si>
    <t>C22M HD</t>
  </si>
  <si>
    <t>C4F HD IR minidôme</t>
  </si>
  <si>
    <t>C9F HD IR CC</t>
  </si>
  <si>
    <t>MÂT / RALLONGE</t>
  </si>
  <si>
    <t>RELAIS RADIO
EGLISE
+
liaison radio
Eglise-Mairie</t>
  </si>
  <si>
    <t xml:space="preserve">RELAIS RADIO HLM
+
liaison radio 
HLM-Candélabre
+
RELAIS RADIO
CANDELABRE 1
+
liaison radio
Candélabre 1-Eglise </t>
  </si>
  <si>
    <t xml:space="preserve">RELAIS RADIO CANDELABRE 2
pour C23/C24/C25
+ liaison radio
Candélabre 2-HLM 
</t>
  </si>
  <si>
    <t>Baie informatique ondulée
+
Serveur de stockage
15 jours
avec 20% marge
+
Licenses Enregistrement 
25 caméras</t>
  </si>
  <si>
    <t xml:space="preserve">
PC de supervision
+
4 écrans plats
2x22'' et 2x47''
+
1 joystick
+
Licenses Visualisation
25 caméras</t>
  </si>
  <si>
    <t>CSU
+
Local technique
+ 
25 caméras</t>
  </si>
  <si>
    <t>VOIR DANS LE DETAIL ANNEXES 2 ET 3 (GOOGLE DU PROJET)</t>
  </si>
  <si>
    <t>Q = 6</t>
  </si>
  <si>
    <t>(3 exemplaires)</t>
  </si>
  <si>
    <r>
      <rPr>
        <b/>
        <sz val="12"/>
        <color indexed="8"/>
        <rFont val="Arial Narrow"/>
        <family val="2"/>
      </rPr>
      <t>D.O.E</t>
    </r>
    <r>
      <rPr>
        <sz val="12"/>
        <color indexed="8"/>
        <rFont val="Arial Narrow"/>
        <family val="2"/>
      </rPr>
      <t xml:space="preserve">        </t>
    </r>
    <r>
      <rPr>
        <sz val="10"/>
        <color indexed="8"/>
        <rFont val="Arial Narrow"/>
        <family val="2"/>
      </rPr>
      <t xml:space="preserve">                                                                          </t>
    </r>
  </si>
  <si>
    <t>A</t>
  </si>
  <si>
    <t>B</t>
  </si>
  <si>
    <t>C</t>
  </si>
  <si>
    <t>A + B + C</t>
  </si>
  <si>
    <t>D</t>
  </si>
  <si>
    <t>E</t>
  </si>
  <si>
    <t>G</t>
  </si>
  <si>
    <t>H</t>
  </si>
  <si>
    <t>I</t>
  </si>
  <si>
    <r>
      <t>MONTANT TOTAL VIDEOPROTECTION HT
(</t>
    </r>
    <r>
      <rPr>
        <b/>
        <sz val="12"/>
        <color indexed="13"/>
        <rFont val="Arial Narrow"/>
        <family val="2"/>
      </rPr>
      <t>A + B + C + D + E + F+ +G + H + I)</t>
    </r>
    <r>
      <rPr>
        <b/>
        <sz val="18"/>
        <color indexed="8"/>
        <rFont val="Arial Narrow"/>
        <family val="2"/>
      </rPr>
      <t xml:space="preserve">
</t>
    </r>
    <r>
      <rPr>
        <b/>
        <sz val="14"/>
        <color indexed="10"/>
        <rFont val="Arial Narrow"/>
        <family val="2"/>
      </rPr>
      <t>(HORS MAINTENANCE)</t>
    </r>
  </si>
  <si>
    <t>MAINTENANCE PREVENTIVE</t>
  </si>
  <si>
    <t xml:space="preserve">MAINTENACE
PREVENTIVE     </t>
  </si>
  <si>
    <r>
      <t xml:space="preserve">DPGF VIDEOPROTECTION
pour 25 Caméras 
</t>
    </r>
    <r>
      <rPr>
        <b/>
        <i/>
        <sz val="14"/>
        <color indexed="9"/>
        <rFont val="Arial Narrow"/>
        <family val="2"/>
      </rPr>
      <t>Protecn</t>
    </r>
    <r>
      <rPr>
        <b/>
        <i/>
        <sz val="14"/>
        <color indexed="10"/>
        <rFont val="Arial Narrow"/>
        <family val="2"/>
      </rPr>
      <t>@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</si>
</sst>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\ &quot;€&quot;"/>
    <numFmt numFmtId="167" formatCode="#,##0.000\ &quot;€&quot;"/>
    <numFmt numFmtId="168" formatCode="#,##0.0000\ &quot;€&quot;"/>
    <numFmt numFmtId="169" formatCode="#,##0.00000\ &quot;€&quot;"/>
    <numFmt numFmtId="170" formatCode="[$-40C]dddd\ d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12"/>
      <name val="Arial Narrow"/>
      <family val="2"/>
    </font>
    <font>
      <b/>
      <i/>
      <sz val="14"/>
      <color indexed="8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sz val="12"/>
      <name val="Arial Narrow"/>
      <family val="2"/>
    </font>
    <font>
      <b/>
      <sz val="14"/>
      <color indexed="10"/>
      <name val="Arial Narrow"/>
      <family val="2"/>
    </font>
    <font>
      <b/>
      <sz val="12"/>
      <color indexed="13"/>
      <name val="Arial Narrow"/>
      <family val="2"/>
    </font>
    <font>
      <b/>
      <sz val="14"/>
      <color indexed="9"/>
      <name val="Arial Narrow"/>
      <family val="2"/>
    </font>
    <font>
      <b/>
      <i/>
      <sz val="14"/>
      <color indexed="9"/>
      <name val="Arial Narrow"/>
      <family val="2"/>
    </font>
    <font>
      <b/>
      <i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3"/>
      <name val="Arial Narrow"/>
      <family val="2"/>
    </font>
    <font>
      <sz val="18"/>
      <color indexed="13"/>
      <name val="Arial Narrow"/>
      <family val="2"/>
    </font>
    <font>
      <b/>
      <sz val="16"/>
      <color indexed="13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 Narrow"/>
      <family val="2"/>
    </font>
    <font>
      <b/>
      <sz val="12"/>
      <color rgb="FFFFFF00"/>
      <name val="Arial Narrow"/>
      <family val="2"/>
    </font>
    <font>
      <b/>
      <sz val="14"/>
      <color theme="1"/>
      <name val="Arial Narrow"/>
      <family val="2"/>
    </font>
    <font>
      <b/>
      <sz val="18"/>
      <color rgb="FFFFFF00"/>
      <name val="Arial Narrow"/>
      <family val="2"/>
    </font>
    <font>
      <sz val="18"/>
      <color rgb="FFFFFF00"/>
      <name val="Arial Narrow"/>
      <family val="2"/>
    </font>
    <font>
      <b/>
      <sz val="16"/>
      <color rgb="FFFFFF00"/>
      <name val="Arial Narrow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4E2E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44" fontId="1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18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10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10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center" wrapText="1"/>
    </xf>
    <xf numFmtId="164" fontId="24" fillId="8" borderId="19" xfId="0" applyNumberFormat="1" applyFont="1" applyFill="1" applyBorder="1" applyAlignment="1">
      <alignment horizontal="center" vertical="center" wrapText="1"/>
    </xf>
    <xf numFmtId="164" fontId="24" fillId="33" borderId="19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4" fillId="35" borderId="19" xfId="0" applyNumberFormat="1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165" fontId="9" fillId="37" borderId="19" xfId="0" applyNumberFormat="1" applyFont="1" applyFill="1" applyBorder="1" applyAlignment="1">
      <alignment horizontal="center" vertical="center"/>
    </xf>
    <xf numFmtId="164" fontId="24" fillId="38" borderId="22" xfId="0" applyNumberFormat="1" applyFont="1" applyFill="1" applyBorder="1" applyAlignment="1">
      <alignment horizontal="center" vertical="center"/>
    </xf>
    <xf numFmtId="164" fontId="7" fillId="39" borderId="23" xfId="0" applyNumberFormat="1" applyFont="1" applyFill="1" applyBorder="1" applyAlignment="1">
      <alignment horizontal="center" vertical="center" wrapText="1"/>
    </xf>
    <xf numFmtId="164" fontId="72" fillId="40" borderId="23" xfId="0" applyNumberFormat="1" applyFont="1" applyFill="1" applyBorder="1" applyAlignment="1">
      <alignment horizontal="center" vertical="center" wrapText="1"/>
    </xf>
    <xf numFmtId="164" fontId="7" fillId="41" borderId="24" xfId="0" applyNumberFormat="1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164" fontId="72" fillId="43" borderId="23" xfId="0" applyNumberFormat="1" applyFont="1" applyFill="1" applyBorder="1" applyAlignment="1">
      <alignment horizontal="center" vertical="center" wrapText="1"/>
    </xf>
    <xf numFmtId="0" fontId="7" fillId="44" borderId="23" xfId="0" applyFont="1" applyFill="1" applyBorder="1" applyAlignment="1">
      <alignment horizontal="center" vertical="center"/>
    </xf>
    <xf numFmtId="164" fontId="9" fillId="45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9" fillId="46" borderId="26" xfId="0" applyFont="1" applyFill="1" applyBorder="1" applyAlignment="1">
      <alignment horizontal="center" vertical="center" wrapText="1"/>
    </xf>
    <xf numFmtId="0" fontId="19" fillId="46" borderId="27" xfId="0" applyFont="1" applyFill="1" applyBorder="1" applyAlignment="1">
      <alignment horizontal="center" vertical="center" wrapText="1"/>
    </xf>
    <xf numFmtId="0" fontId="19" fillId="46" borderId="26" xfId="0" applyFont="1" applyFill="1" applyBorder="1" applyAlignment="1">
      <alignment horizontal="center" vertical="center" textRotation="255" wrapText="1"/>
    </xf>
    <xf numFmtId="0" fontId="19" fillId="46" borderId="28" xfId="0" applyFont="1" applyFill="1" applyBorder="1" applyAlignment="1">
      <alignment horizontal="center" vertical="center" textRotation="255" wrapText="1"/>
    </xf>
    <xf numFmtId="0" fontId="19" fillId="46" borderId="29" xfId="0" applyFont="1" applyFill="1" applyBorder="1" applyAlignment="1">
      <alignment horizontal="center" vertical="center" textRotation="255" wrapText="1"/>
    </xf>
    <xf numFmtId="0" fontId="19" fillId="46" borderId="30" xfId="0" applyFont="1" applyFill="1" applyBorder="1" applyAlignment="1">
      <alignment horizontal="center" vertical="center" textRotation="255" wrapText="1"/>
    </xf>
    <xf numFmtId="0" fontId="19" fillId="46" borderId="31" xfId="0" applyFont="1" applyFill="1" applyBorder="1" applyAlignment="1">
      <alignment horizontal="center" vertical="center" textRotation="255" wrapText="1"/>
    </xf>
    <xf numFmtId="0" fontId="19" fillId="46" borderId="32" xfId="0" applyFont="1" applyFill="1" applyBorder="1" applyAlignment="1">
      <alignment horizontal="center" vertical="center" textRotation="255" wrapText="1"/>
    </xf>
    <xf numFmtId="0" fontId="19" fillId="46" borderId="27" xfId="0" applyFont="1" applyFill="1" applyBorder="1" applyAlignment="1">
      <alignment horizontal="center" vertical="center" textRotation="255" wrapText="1"/>
    </xf>
    <xf numFmtId="0" fontId="19" fillId="46" borderId="33" xfId="0" applyFont="1" applyFill="1" applyBorder="1" applyAlignment="1">
      <alignment horizontal="center" vertical="center" textRotation="255" wrapText="1"/>
    </xf>
    <xf numFmtId="0" fontId="19" fillId="47" borderId="29" xfId="0" applyFont="1" applyFill="1" applyBorder="1" applyAlignment="1">
      <alignment horizontal="center" vertical="center" textRotation="255" wrapText="1"/>
    </xf>
    <xf numFmtId="0" fontId="19" fillId="10" borderId="26" xfId="0" applyFont="1" applyFill="1" applyBorder="1" applyAlignment="1">
      <alignment horizontal="center" vertical="center" textRotation="255" wrapText="1"/>
    </xf>
    <xf numFmtId="0" fontId="19" fillId="10" borderId="30" xfId="0" applyFont="1" applyFill="1" applyBorder="1" applyAlignment="1">
      <alignment horizontal="center" vertical="center" textRotation="255" wrapText="1"/>
    </xf>
    <xf numFmtId="0" fontId="19" fillId="10" borderId="31" xfId="0" applyFont="1" applyFill="1" applyBorder="1" applyAlignment="1">
      <alignment horizontal="center" vertical="center" textRotation="255" wrapText="1"/>
    </xf>
    <xf numFmtId="0" fontId="19" fillId="10" borderId="28" xfId="0" applyFont="1" applyFill="1" applyBorder="1" applyAlignment="1">
      <alignment horizontal="center" vertical="center" textRotation="255" wrapText="1"/>
    </xf>
    <xf numFmtId="0" fontId="19" fillId="10" borderId="32" xfId="0" applyFont="1" applyFill="1" applyBorder="1" applyAlignment="1">
      <alignment horizontal="center" vertical="center" textRotation="255" wrapText="1"/>
    </xf>
    <xf numFmtId="0" fontId="19" fillId="10" borderId="27" xfId="0" applyFont="1" applyFill="1" applyBorder="1" applyAlignment="1">
      <alignment horizontal="center" vertical="center" textRotation="255" wrapText="1"/>
    </xf>
    <xf numFmtId="0" fontId="19" fillId="10" borderId="33" xfId="0" applyFont="1" applyFill="1" applyBorder="1" applyAlignment="1">
      <alignment horizontal="center" vertical="center" textRotation="255" wrapText="1"/>
    </xf>
    <xf numFmtId="0" fontId="19" fillId="11" borderId="34" xfId="0" applyFont="1" applyFill="1" applyBorder="1" applyAlignment="1">
      <alignment horizontal="center" vertical="center" textRotation="255" wrapText="1"/>
    </xf>
    <xf numFmtId="0" fontId="3" fillId="11" borderId="34" xfId="0" applyFont="1" applyFill="1" applyBorder="1" applyAlignment="1">
      <alignment horizontal="center" vertical="center" wrapText="1"/>
    </xf>
    <xf numFmtId="0" fontId="5" fillId="48" borderId="35" xfId="0" applyFont="1" applyFill="1" applyBorder="1" applyAlignment="1">
      <alignment horizontal="left" vertical="center" indent="1"/>
    </xf>
    <xf numFmtId="0" fontId="5" fillId="48" borderId="15" xfId="0" applyFont="1" applyFill="1" applyBorder="1" applyAlignment="1">
      <alignment horizontal="left" vertical="center" indent="1"/>
    </xf>
    <xf numFmtId="164" fontId="18" fillId="49" borderId="14" xfId="0" applyNumberFormat="1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164" fontId="5" fillId="4" borderId="37" xfId="0" applyNumberFormat="1" applyFont="1" applyFill="1" applyBorder="1" applyAlignment="1">
      <alignment horizontal="center" vertical="center"/>
    </xf>
    <xf numFmtId="164" fontId="18" fillId="49" borderId="38" xfId="0" applyNumberFormat="1" applyFont="1" applyFill="1" applyBorder="1" applyAlignment="1">
      <alignment horizontal="center" vertical="center" wrapText="1"/>
    </xf>
    <xf numFmtId="164" fontId="5" fillId="4" borderId="38" xfId="0" applyNumberFormat="1" applyFont="1" applyFill="1" applyBorder="1" applyAlignment="1">
      <alignment horizontal="center" vertical="center"/>
    </xf>
    <xf numFmtId="0" fontId="22" fillId="50" borderId="39" xfId="0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/>
    </xf>
    <xf numFmtId="164" fontId="5" fillId="4" borderId="40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41" xfId="0" applyNumberFormat="1" applyFont="1" applyFill="1" applyBorder="1" applyAlignment="1">
      <alignment horizontal="center" vertical="center"/>
    </xf>
    <xf numFmtId="164" fontId="18" fillId="49" borderId="19" xfId="0" applyNumberFormat="1" applyFont="1" applyFill="1" applyBorder="1" applyAlignment="1">
      <alignment horizontal="center" vertical="center" wrapText="1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43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32" borderId="14" xfId="0" applyNumberFormat="1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 wrapText="1"/>
    </xf>
    <xf numFmtId="164" fontId="9" fillId="51" borderId="46" xfId="0" applyNumberFormat="1" applyFont="1" applyFill="1" applyBorder="1" applyAlignment="1">
      <alignment horizontal="center" vertical="center" wrapText="1"/>
    </xf>
    <xf numFmtId="164" fontId="20" fillId="39" borderId="47" xfId="0" applyNumberFormat="1" applyFont="1" applyFill="1" applyBorder="1" applyAlignment="1">
      <alignment horizontal="center" vertical="center" wrapText="1"/>
    </xf>
    <xf numFmtId="164" fontId="6" fillId="40" borderId="47" xfId="0" applyNumberFormat="1" applyFont="1" applyFill="1" applyBorder="1" applyAlignment="1">
      <alignment horizontal="center" vertical="center" wrapText="1"/>
    </xf>
    <xf numFmtId="164" fontId="6" fillId="40" borderId="47" xfId="0" applyNumberFormat="1" applyFont="1" applyFill="1" applyBorder="1" applyAlignment="1">
      <alignment horizontal="center" vertical="center" wrapText="1"/>
    </xf>
    <xf numFmtId="0" fontId="73" fillId="52" borderId="0" xfId="0" applyFont="1" applyFill="1" applyAlignment="1">
      <alignment horizontal="center" vertical="center"/>
    </xf>
    <xf numFmtId="0" fontId="73" fillId="52" borderId="0" xfId="0" applyFont="1" applyFill="1" applyAlignment="1">
      <alignment horizontal="center" vertical="center" wrapText="1"/>
    </xf>
    <xf numFmtId="0" fontId="2" fillId="53" borderId="12" xfId="0" applyFont="1" applyFill="1" applyBorder="1" applyAlignment="1">
      <alignment horizontal="left" vertical="center" indent="1"/>
    </xf>
    <xf numFmtId="0" fontId="2" fillId="53" borderId="48" xfId="0" applyFont="1" applyFill="1" applyBorder="1" applyAlignment="1">
      <alignment horizontal="left" vertical="center" indent="1"/>
    </xf>
    <xf numFmtId="0" fontId="2" fillId="53" borderId="42" xfId="0" applyFont="1" applyFill="1" applyBorder="1" applyAlignment="1">
      <alignment horizontal="left" vertical="center" indent="1"/>
    </xf>
    <xf numFmtId="0" fontId="5" fillId="48" borderId="43" xfId="0" applyFont="1" applyFill="1" applyBorder="1" applyAlignment="1">
      <alignment horizontal="left" vertical="center" indent="1"/>
    </xf>
    <xf numFmtId="164" fontId="10" fillId="32" borderId="38" xfId="0" applyNumberFormat="1" applyFont="1" applyFill="1" applyBorder="1" applyAlignment="1">
      <alignment horizontal="center" vertical="center"/>
    </xf>
    <xf numFmtId="164" fontId="10" fillId="4" borderId="49" xfId="0" applyNumberFormat="1" applyFont="1" applyFill="1" applyBorder="1" applyAlignment="1">
      <alignment horizontal="center" vertical="center"/>
    </xf>
    <xf numFmtId="164" fontId="5" fillId="4" borderId="50" xfId="0" applyNumberFormat="1" applyFont="1" applyFill="1" applyBorder="1" applyAlignment="1">
      <alignment horizontal="center" vertical="center"/>
    </xf>
    <xf numFmtId="164" fontId="5" fillId="4" borderId="51" xfId="0" applyNumberFormat="1" applyFont="1" applyFill="1" applyBorder="1" applyAlignment="1">
      <alignment horizontal="center" vertical="center"/>
    </xf>
    <xf numFmtId="164" fontId="5" fillId="4" borderId="52" xfId="0" applyNumberFormat="1" applyFont="1" applyFill="1" applyBorder="1" applyAlignment="1">
      <alignment horizontal="center" vertical="center"/>
    </xf>
    <xf numFmtId="164" fontId="2" fillId="34" borderId="53" xfId="0" applyNumberFormat="1" applyFont="1" applyFill="1" applyBorder="1" applyAlignment="1">
      <alignment horizontal="center" vertical="center"/>
    </xf>
    <xf numFmtId="0" fontId="20" fillId="54" borderId="53" xfId="0" applyFont="1" applyFill="1" applyBorder="1" applyAlignment="1">
      <alignment horizontal="center" vertical="center" wrapText="1"/>
    </xf>
    <xf numFmtId="0" fontId="20" fillId="54" borderId="34" xfId="0" applyFont="1" applyFill="1" applyBorder="1" applyAlignment="1">
      <alignment horizontal="center" vertical="center" wrapText="1"/>
    </xf>
    <xf numFmtId="164" fontId="16" fillId="55" borderId="39" xfId="0" applyNumberFormat="1" applyFont="1" applyFill="1" applyBorder="1" applyAlignment="1">
      <alignment horizontal="center" vertical="center" wrapText="1"/>
    </xf>
    <xf numFmtId="164" fontId="16" fillId="55" borderId="29" xfId="0" applyNumberFormat="1" applyFont="1" applyFill="1" applyBorder="1" applyAlignment="1">
      <alignment horizontal="center" vertical="center" wrapText="1"/>
    </xf>
    <xf numFmtId="164" fontId="16" fillId="55" borderId="54" xfId="0" applyNumberFormat="1" applyFont="1" applyFill="1" applyBorder="1" applyAlignment="1">
      <alignment horizontal="center" vertical="center" wrapText="1"/>
    </xf>
    <xf numFmtId="0" fontId="73" fillId="52" borderId="55" xfId="0" applyFont="1" applyFill="1" applyBorder="1" applyAlignment="1">
      <alignment horizontal="center" vertical="center"/>
    </xf>
    <xf numFmtId="0" fontId="73" fillId="52" borderId="55" xfId="0" applyFont="1" applyFill="1" applyBorder="1" applyAlignment="1">
      <alignment horizontal="center" vertical="center" wrapText="1"/>
    </xf>
    <xf numFmtId="164" fontId="8" fillId="8" borderId="53" xfId="0" applyNumberFormat="1" applyFont="1" applyFill="1" applyBorder="1" applyAlignment="1">
      <alignment horizontal="center" vertical="center" wrapText="1"/>
    </xf>
    <xf numFmtId="0" fontId="8" fillId="56" borderId="53" xfId="0" applyFont="1" applyFill="1" applyBorder="1" applyAlignment="1">
      <alignment horizontal="center" vertical="center" wrapText="1"/>
    </xf>
    <xf numFmtId="0" fontId="27" fillId="57" borderId="56" xfId="0" applyFont="1" applyFill="1" applyBorder="1" applyAlignment="1">
      <alignment horizontal="center" vertical="center" wrapText="1"/>
    </xf>
    <xf numFmtId="0" fontId="27" fillId="57" borderId="53" xfId="0" applyFont="1" applyFill="1" applyBorder="1" applyAlignment="1">
      <alignment horizontal="center" vertical="center" wrapText="1"/>
    </xf>
    <xf numFmtId="164" fontId="27" fillId="35" borderId="53" xfId="0" applyNumberFormat="1" applyFont="1" applyFill="1" applyBorder="1" applyAlignment="1">
      <alignment horizontal="center" vertical="center" wrapText="1"/>
    </xf>
    <xf numFmtId="0" fontId="8" fillId="51" borderId="56" xfId="0" applyFont="1" applyFill="1" applyBorder="1" applyAlignment="1">
      <alignment horizontal="center" vertical="center" wrapText="1"/>
    </xf>
    <xf numFmtId="0" fontId="8" fillId="51" borderId="53" xfId="0" applyFont="1" applyFill="1" applyBorder="1" applyAlignment="1">
      <alignment horizontal="center" vertical="center" wrapText="1"/>
    </xf>
    <xf numFmtId="0" fontId="72" fillId="58" borderId="24" xfId="0" applyFont="1" applyFill="1" applyBorder="1" applyAlignment="1">
      <alignment horizontal="center" vertical="center"/>
    </xf>
    <xf numFmtId="0" fontId="72" fillId="58" borderId="57" xfId="0" applyFont="1" applyFill="1" applyBorder="1" applyAlignment="1">
      <alignment horizontal="center" vertical="center"/>
    </xf>
    <xf numFmtId="0" fontId="72" fillId="58" borderId="25" xfId="0" applyFont="1" applyFill="1" applyBorder="1" applyAlignment="1">
      <alignment horizontal="center" vertical="center"/>
    </xf>
    <xf numFmtId="164" fontId="74" fillId="11" borderId="58" xfId="0" applyNumberFormat="1" applyFont="1" applyFill="1" applyBorder="1" applyAlignment="1">
      <alignment horizontal="center" vertical="center"/>
    </xf>
    <xf numFmtId="164" fontId="74" fillId="11" borderId="59" xfId="0" applyNumberFormat="1" applyFont="1" applyFill="1" applyBorder="1" applyAlignment="1">
      <alignment horizontal="center" vertical="center"/>
    </xf>
    <xf numFmtId="164" fontId="74" fillId="11" borderId="60" xfId="0" applyNumberFormat="1" applyFont="1" applyFill="1" applyBorder="1" applyAlignment="1">
      <alignment horizontal="center" vertical="center"/>
    </xf>
    <xf numFmtId="164" fontId="18" fillId="49" borderId="46" xfId="0" applyNumberFormat="1" applyFont="1" applyFill="1" applyBorder="1" applyAlignment="1">
      <alignment horizontal="center" vertical="center"/>
    </xf>
    <xf numFmtId="164" fontId="18" fillId="49" borderId="61" xfId="0" applyNumberFormat="1" applyFont="1" applyFill="1" applyBorder="1" applyAlignment="1">
      <alignment horizontal="center" vertical="center"/>
    </xf>
    <xf numFmtId="164" fontId="24" fillId="47" borderId="46" xfId="0" applyNumberFormat="1" applyFont="1" applyFill="1" applyBorder="1" applyAlignment="1">
      <alignment horizontal="center" vertical="center"/>
    </xf>
    <xf numFmtId="164" fontId="24" fillId="47" borderId="55" xfId="0" applyNumberFormat="1" applyFont="1" applyFill="1" applyBorder="1" applyAlignment="1">
      <alignment horizontal="center" vertical="center"/>
    </xf>
    <xf numFmtId="164" fontId="24" fillId="47" borderId="22" xfId="0" applyNumberFormat="1" applyFont="1" applyFill="1" applyBorder="1" applyAlignment="1">
      <alignment horizontal="center" vertical="center"/>
    </xf>
    <xf numFmtId="0" fontId="26" fillId="59" borderId="46" xfId="0" applyFont="1" applyFill="1" applyBorder="1" applyAlignment="1">
      <alignment horizontal="center" vertical="center"/>
    </xf>
    <xf numFmtId="0" fontId="5" fillId="59" borderId="55" xfId="0" applyFont="1" applyFill="1" applyBorder="1" applyAlignment="1">
      <alignment horizontal="center" vertical="center"/>
    </xf>
    <xf numFmtId="0" fontId="5" fillId="59" borderId="22" xfId="0" applyFont="1" applyFill="1" applyBorder="1" applyAlignment="1">
      <alignment horizontal="center" vertical="center"/>
    </xf>
    <xf numFmtId="0" fontId="5" fillId="59" borderId="61" xfId="0" applyFont="1" applyFill="1" applyBorder="1" applyAlignment="1">
      <alignment horizontal="center" vertical="center"/>
    </xf>
    <xf numFmtId="0" fontId="5" fillId="59" borderId="0" xfId="0" applyFont="1" applyFill="1" applyBorder="1" applyAlignment="1">
      <alignment horizontal="center" vertical="center"/>
    </xf>
    <xf numFmtId="0" fontId="5" fillId="59" borderId="62" xfId="0" applyFont="1" applyFill="1" applyBorder="1" applyAlignment="1">
      <alignment horizontal="center" vertical="center"/>
    </xf>
    <xf numFmtId="0" fontId="20" fillId="42" borderId="19" xfId="0" applyFont="1" applyFill="1" applyBorder="1" applyAlignment="1">
      <alignment horizontal="center" vertical="center" wrapText="1"/>
    </xf>
    <xf numFmtId="0" fontId="20" fillId="42" borderId="47" xfId="0" applyFont="1" applyFill="1" applyBorder="1" applyAlignment="1">
      <alignment horizontal="center" vertical="center" wrapText="1"/>
    </xf>
    <xf numFmtId="0" fontId="23" fillId="58" borderId="39" xfId="0" applyFont="1" applyFill="1" applyBorder="1" applyAlignment="1">
      <alignment horizontal="center" vertical="center" wrapText="1"/>
    </xf>
    <xf numFmtId="0" fontId="23" fillId="58" borderId="29" xfId="0" applyFont="1" applyFill="1" applyBorder="1" applyAlignment="1">
      <alignment horizontal="center" vertical="center" wrapText="1"/>
    </xf>
    <xf numFmtId="0" fontId="23" fillId="58" borderId="54" xfId="0" applyFont="1" applyFill="1" applyBorder="1" applyAlignment="1">
      <alignment horizontal="center" vertical="center" wrapText="1"/>
    </xf>
    <xf numFmtId="164" fontId="18" fillId="49" borderId="19" xfId="0" applyNumberFormat="1" applyFont="1" applyFill="1" applyBorder="1" applyAlignment="1">
      <alignment horizontal="center" vertical="center"/>
    </xf>
    <xf numFmtId="164" fontId="18" fillId="49" borderId="53" xfId="0" applyNumberFormat="1" applyFont="1" applyFill="1" applyBorder="1" applyAlignment="1">
      <alignment horizontal="center" vertical="center"/>
    </xf>
    <xf numFmtId="0" fontId="30" fillId="60" borderId="39" xfId="0" applyFont="1" applyFill="1" applyBorder="1" applyAlignment="1">
      <alignment horizontal="center" vertical="center" wrapText="1"/>
    </xf>
    <xf numFmtId="0" fontId="30" fillId="60" borderId="54" xfId="0" applyFont="1" applyFill="1" applyBorder="1" applyAlignment="1">
      <alignment horizontal="center" vertical="center" wrapText="1"/>
    </xf>
    <xf numFmtId="0" fontId="4" fillId="18" borderId="39" xfId="0" applyFont="1" applyFill="1" applyBorder="1" applyAlignment="1">
      <alignment horizontal="center" vertical="center" wrapText="1"/>
    </xf>
    <xf numFmtId="0" fontId="4" fillId="18" borderId="54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textRotation="255" wrapText="1"/>
    </xf>
    <xf numFmtId="0" fontId="4" fillId="18" borderId="34" xfId="0" applyFont="1" applyFill="1" applyBorder="1" applyAlignment="1">
      <alignment horizontal="center" vertical="center" textRotation="255" wrapText="1"/>
    </xf>
    <xf numFmtId="0" fontId="75" fillId="60" borderId="46" xfId="0" applyFont="1" applyFill="1" applyBorder="1" applyAlignment="1">
      <alignment horizontal="center" vertical="center" wrapText="1"/>
    </xf>
    <xf numFmtId="0" fontId="76" fillId="60" borderId="22" xfId="0" applyFont="1" applyFill="1" applyBorder="1" applyAlignment="1">
      <alignment/>
    </xf>
    <xf numFmtId="0" fontId="76" fillId="60" borderId="61" xfId="0" applyFont="1" applyFill="1" applyBorder="1" applyAlignment="1">
      <alignment/>
    </xf>
    <xf numFmtId="0" fontId="76" fillId="60" borderId="62" xfId="0" applyFont="1" applyFill="1" applyBorder="1" applyAlignment="1">
      <alignment/>
    </xf>
    <xf numFmtId="0" fontId="76" fillId="60" borderId="36" xfId="0" applyFont="1" applyFill="1" applyBorder="1" applyAlignment="1">
      <alignment/>
    </xf>
    <xf numFmtId="0" fontId="76" fillId="60" borderId="33" xfId="0" applyFont="1" applyFill="1" applyBorder="1" applyAlignment="1">
      <alignment/>
    </xf>
    <xf numFmtId="0" fontId="4" fillId="18" borderId="31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center" vertical="center" textRotation="255" wrapText="1"/>
    </xf>
    <xf numFmtId="0" fontId="4" fillId="44" borderId="34" xfId="0" applyFont="1" applyFill="1" applyBorder="1" applyAlignment="1">
      <alignment horizontal="center" vertical="center" textRotation="255" wrapText="1"/>
    </xf>
    <xf numFmtId="0" fontId="4" fillId="18" borderId="29" xfId="0" applyFont="1" applyFill="1" applyBorder="1" applyAlignment="1">
      <alignment horizontal="center" vertical="center" wrapText="1"/>
    </xf>
    <xf numFmtId="0" fontId="77" fillId="60" borderId="39" xfId="0" applyFont="1" applyFill="1" applyBorder="1" applyAlignment="1">
      <alignment horizontal="center" vertical="center" wrapText="1"/>
    </xf>
    <xf numFmtId="0" fontId="77" fillId="60" borderId="29" xfId="0" applyFont="1" applyFill="1" applyBorder="1" applyAlignment="1">
      <alignment horizontal="center" vertical="center" wrapText="1"/>
    </xf>
    <xf numFmtId="0" fontId="77" fillId="60" borderId="54" xfId="0" applyFont="1" applyFill="1" applyBorder="1" applyAlignment="1">
      <alignment horizontal="center" vertical="center" wrapText="1"/>
    </xf>
    <xf numFmtId="0" fontId="21" fillId="61" borderId="39" xfId="0" applyFont="1" applyFill="1" applyBorder="1" applyAlignment="1">
      <alignment horizontal="center" vertical="center" wrapText="1"/>
    </xf>
    <xf numFmtId="0" fontId="21" fillId="61" borderId="29" xfId="0" applyFont="1" applyFill="1" applyBorder="1" applyAlignment="1">
      <alignment horizontal="center" vertical="center" wrapText="1"/>
    </xf>
    <xf numFmtId="0" fontId="21" fillId="61" borderId="54" xfId="0" applyFont="1" applyFill="1" applyBorder="1" applyAlignment="1">
      <alignment horizontal="center" vertical="center" wrapText="1"/>
    </xf>
    <xf numFmtId="164" fontId="16" fillId="62" borderId="39" xfId="0" applyNumberFormat="1" applyFont="1" applyFill="1" applyBorder="1" applyAlignment="1">
      <alignment horizontal="center" vertical="center" wrapText="1"/>
    </xf>
    <xf numFmtId="164" fontId="16" fillId="62" borderId="5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9" fillId="63" borderId="46" xfId="0" applyNumberFormat="1" applyFont="1" applyFill="1" applyBorder="1" applyAlignment="1">
      <alignment horizontal="center" vertical="center"/>
    </xf>
    <xf numFmtId="164" fontId="9" fillId="63" borderId="55" xfId="0" applyNumberFormat="1" applyFont="1" applyFill="1" applyBorder="1" applyAlignment="1">
      <alignment horizontal="center" vertical="center"/>
    </xf>
    <xf numFmtId="164" fontId="9" fillId="63" borderId="22" xfId="0" applyNumberFormat="1" applyFont="1" applyFill="1" applyBorder="1" applyAlignment="1">
      <alignment horizontal="center" vertical="center"/>
    </xf>
    <xf numFmtId="164" fontId="9" fillId="63" borderId="36" xfId="0" applyNumberFormat="1" applyFont="1" applyFill="1" applyBorder="1" applyAlignment="1">
      <alignment horizontal="center" vertical="center"/>
    </xf>
    <xf numFmtId="164" fontId="9" fillId="63" borderId="63" xfId="0" applyNumberFormat="1" applyFont="1" applyFill="1" applyBorder="1" applyAlignment="1">
      <alignment horizontal="center" vertical="center"/>
    </xf>
    <xf numFmtId="164" fontId="9" fillId="63" borderId="33" xfId="0" applyNumberFormat="1" applyFont="1" applyFill="1" applyBorder="1" applyAlignment="1">
      <alignment horizontal="center" vertical="center"/>
    </xf>
    <xf numFmtId="0" fontId="72" fillId="50" borderId="24" xfId="0" applyFont="1" applyFill="1" applyBorder="1" applyAlignment="1">
      <alignment horizontal="center" vertical="center"/>
    </xf>
    <xf numFmtId="0" fontId="72" fillId="50" borderId="57" xfId="0" applyFont="1" applyFill="1" applyBorder="1" applyAlignment="1">
      <alignment horizontal="center" vertical="center"/>
    </xf>
    <xf numFmtId="0" fontId="72" fillId="50" borderId="25" xfId="0" applyFont="1" applyFill="1" applyBorder="1" applyAlignment="1">
      <alignment horizontal="center" vertical="center"/>
    </xf>
    <xf numFmtId="0" fontId="22" fillId="50" borderId="39" xfId="0" applyFont="1" applyFill="1" applyBorder="1" applyAlignment="1">
      <alignment horizontal="center" vertical="center" wrapText="1"/>
    </xf>
    <xf numFmtId="0" fontId="22" fillId="50" borderId="29" xfId="0" applyFont="1" applyFill="1" applyBorder="1" applyAlignment="1">
      <alignment horizontal="center" vertical="center" wrapText="1"/>
    </xf>
    <xf numFmtId="0" fontId="22" fillId="50" borderId="54" xfId="0" applyFont="1" applyFill="1" applyBorder="1" applyAlignment="1">
      <alignment horizontal="center" vertical="center" wrapText="1"/>
    </xf>
    <xf numFmtId="164" fontId="5" fillId="0" borderId="0" xfId="43" applyNumberFormat="1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50"/>
  <sheetViews>
    <sheetView tabSelected="1" view="pageBreakPreview" zoomScaleSheetLayoutView="100" zoomScalePageLayoutView="0" workbookViewId="0" topLeftCell="A1">
      <selection activeCell="C5" sqref="C5:U29"/>
    </sheetView>
  </sheetViews>
  <sheetFormatPr defaultColWidth="11.421875" defaultRowHeight="15"/>
  <cols>
    <col min="1" max="1" width="19.140625" style="4" customWidth="1"/>
    <col min="2" max="2" width="46.00390625" style="5" customWidth="1"/>
    <col min="3" max="21" width="4.7109375" style="5" customWidth="1"/>
    <col min="22" max="22" width="14.7109375" style="5" customWidth="1"/>
    <col min="23" max="33" width="7.7109375" style="5" customWidth="1"/>
    <col min="34" max="34" width="9.28125" style="6" customWidth="1"/>
    <col min="35" max="35" width="15.00390625" style="6" customWidth="1"/>
    <col min="36" max="37" width="16.8515625" style="6" customWidth="1"/>
    <col min="38" max="38" width="20.7109375" style="6" customWidth="1"/>
    <col min="39" max="45" width="18.28125" style="5" customWidth="1"/>
    <col min="46" max="16384" width="11.421875" style="5" customWidth="1"/>
  </cols>
  <sheetData>
    <row r="1" spans="1:45" s="7" customFormat="1" ht="99" customHeight="1" thickBot="1">
      <c r="A1" s="142" t="s">
        <v>115</v>
      </c>
      <c r="B1" s="143"/>
      <c r="C1" s="158" t="s">
        <v>50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60"/>
    </row>
    <row r="2" spans="1:45" s="8" customFormat="1" ht="70.5" customHeight="1" thickBot="1">
      <c r="A2" s="148" t="s">
        <v>49</v>
      </c>
      <c r="B2" s="149"/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3"/>
      <c r="AL2" s="106" t="s">
        <v>112</v>
      </c>
      <c r="AM2" s="107"/>
      <c r="AN2" s="107"/>
      <c r="AO2" s="107"/>
      <c r="AP2" s="108"/>
      <c r="AQ2" s="164">
        <v>0</v>
      </c>
      <c r="AR2" s="165"/>
      <c r="AS2" s="135" t="s">
        <v>113</v>
      </c>
    </row>
    <row r="3" spans="1:45" s="8" customFormat="1" ht="62.25" customHeight="1" thickBot="1">
      <c r="A3" s="150"/>
      <c r="B3" s="151"/>
      <c r="C3" s="154" t="s">
        <v>3</v>
      </c>
      <c r="D3" s="154"/>
      <c r="E3" s="144" t="s">
        <v>5</v>
      </c>
      <c r="F3" s="145"/>
      <c r="G3" s="144" t="s">
        <v>6</v>
      </c>
      <c r="H3" s="157"/>
      <c r="I3" s="145"/>
      <c r="J3" s="144" t="s">
        <v>27</v>
      </c>
      <c r="K3" s="157"/>
      <c r="L3" s="145"/>
      <c r="M3" s="144" t="s">
        <v>28</v>
      </c>
      <c r="N3" s="157"/>
      <c r="O3" s="145"/>
      <c r="P3" s="157" t="s">
        <v>29</v>
      </c>
      <c r="Q3" s="157"/>
      <c r="R3" s="157"/>
      <c r="S3" s="145"/>
      <c r="T3" s="146" t="s">
        <v>31</v>
      </c>
      <c r="U3" s="146" t="s">
        <v>20</v>
      </c>
      <c r="V3" s="155" t="s">
        <v>11</v>
      </c>
      <c r="W3" s="74" t="s">
        <v>22</v>
      </c>
      <c r="X3" s="177" t="s">
        <v>27</v>
      </c>
      <c r="Y3" s="178"/>
      <c r="Z3" s="179"/>
      <c r="AA3" s="177" t="s">
        <v>28</v>
      </c>
      <c r="AB3" s="178"/>
      <c r="AC3" s="179"/>
      <c r="AD3" s="178" t="s">
        <v>32</v>
      </c>
      <c r="AE3" s="178"/>
      <c r="AF3" s="178"/>
      <c r="AG3" s="179"/>
      <c r="AH3" s="137" t="s">
        <v>12</v>
      </c>
      <c r="AI3" s="138"/>
      <c r="AJ3" s="138"/>
      <c r="AK3" s="139"/>
      <c r="AL3" s="104" t="s">
        <v>41</v>
      </c>
      <c r="AM3" s="89" t="s">
        <v>42</v>
      </c>
      <c r="AN3" s="90" t="s">
        <v>4</v>
      </c>
      <c r="AO3" s="90" t="s">
        <v>40</v>
      </c>
      <c r="AP3" s="91" t="s">
        <v>0</v>
      </c>
      <c r="AQ3" s="87" t="s">
        <v>102</v>
      </c>
      <c r="AR3" s="34" t="s">
        <v>38</v>
      </c>
      <c r="AS3" s="136"/>
    </row>
    <row r="4" spans="1:45" s="8" customFormat="1" ht="159" customHeight="1" thickBot="1">
      <c r="A4" s="152"/>
      <c r="B4" s="153"/>
      <c r="C4" s="47" t="s">
        <v>1</v>
      </c>
      <c r="D4" s="48" t="s">
        <v>2</v>
      </c>
      <c r="E4" s="49" t="s">
        <v>39</v>
      </c>
      <c r="F4" s="50" t="s">
        <v>7</v>
      </c>
      <c r="G4" s="49" t="s">
        <v>92</v>
      </c>
      <c r="H4" s="51" t="s">
        <v>23</v>
      </c>
      <c r="I4" s="50" t="s">
        <v>8</v>
      </c>
      <c r="J4" s="49" t="s">
        <v>17</v>
      </c>
      <c r="K4" s="52" t="s">
        <v>18</v>
      </c>
      <c r="L4" s="53" t="s">
        <v>48</v>
      </c>
      <c r="M4" s="53" t="s">
        <v>30</v>
      </c>
      <c r="N4" s="49" t="s">
        <v>26</v>
      </c>
      <c r="O4" s="50" t="s">
        <v>25</v>
      </c>
      <c r="P4" s="54" t="s">
        <v>9</v>
      </c>
      <c r="Q4" s="55" t="s">
        <v>10</v>
      </c>
      <c r="R4" s="56" t="s">
        <v>16</v>
      </c>
      <c r="S4" s="56" t="s">
        <v>24</v>
      </c>
      <c r="T4" s="147"/>
      <c r="U4" s="147"/>
      <c r="V4" s="156"/>
      <c r="W4" s="57" t="s">
        <v>21</v>
      </c>
      <c r="X4" s="58" t="s">
        <v>17</v>
      </c>
      <c r="Y4" s="59" t="s">
        <v>18</v>
      </c>
      <c r="Z4" s="60" t="s">
        <v>19</v>
      </c>
      <c r="AA4" s="60" t="s">
        <v>30</v>
      </c>
      <c r="AB4" s="58" t="s">
        <v>26</v>
      </c>
      <c r="AC4" s="61" t="s">
        <v>25</v>
      </c>
      <c r="AD4" s="62" t="s">
        <v>9</v>
      </c>
      <c r="AE4" s="63" t="s">
        <v>10</v>
      </c>
      <c r="AF4" s="64" t="s">
        <v>16</v>
      </c>
      <c r="AG4" s="64" t="s">
        <v>24</v>
      </c>
      <c r="AH4" s="65" t="s">
        <v>13</v>
      </c>
      <c r="AI4" s="70" t="s">
        <v>93</v>
      </c>
      <c r="AJ4" s="66" t="s">
        <v>94</v>
      </c>
      <c r="AK4" s="66" t="s">
        <v>95</v>
      </c>
      <c r="AL4" s="105"/>
      <c r="AM4" s="115" t="s">
        <v>100</v>
      </c>
      <c r="AN4" s="111" t="s">
        <v>96</v>
      </c>
      <c r="AO4" s="111" t="s">
        <v>97</v>
      </c>
      <c r="AP4" s="111" t="s">
        <v>98</v>
      </c>
      <c r="AQ4" s="116" t="s">
        <v>101</v>
      </c>
      <c r="AR4" s="112" t="s">
        <v>36</v>
      </c>
      <c r="AS4" s="113" t="s">
        <v>46</v>
      </c>
    </row>
    <row r="5" spans="1:45" s="1" customFormat="1" ht="19.5" customHeight="1">
      <c r="A5" s="94" t="s">
        <v>51</v>
      </c>
      <c r="B5" s="67" t="s">
        <v>52</v>
      </c>
      <c r="C5" s="129" t="s">
        <v>99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14">
        <v>0</v>
      </c>
      <c r="W5" s="75">
        <v>0</v>
      </c>
      <c r="X5" s="76">
        <f>J5*2</f>
        <v>0</v>
      </c>
      <c r="Y5" s="82">
        <f>K5*3</f>
        <v>0</v>
      </c>
      <c r="Z5" s="77">
        <f>L5*250</f>
        <v>0</v>
      </c>
      <c r="AA5" s="77">
        <f>M5*5</f>
        <v>0</v>
      </c>
      <c r="AB5" s="76">
        <f>N5*1000</f>
        <v>0</v>
      </c>
      <c r="AC5" s="78">
        <f>O5*3000</f>
        <v>0</v>
      </c>
      <c r="AD5" s="76">
        <f>P5*10</f>
        <v>0</v>
      </c>
      <c r="AE5" s="83">
        <f>Q5*100</f>
        <v>0</v>
      </c>
      <c r="AF5" s="78">
        <f>R5*15</f>
        <v>0</v>
      </c>
      <c r="AG5" s="84">
        <f>S5*20</f>
        <v>0</v>
      </c>
      <c r="AH5" s="79">
        <v>0</v>
      </c>
      <c r="AI5" s="124">
        <v>0</v>
      </c>
      <c r="AJ5" s="140">
        <v>0</v>
      </c>
      <c r="AK5" s="140">
        <v>0</v>
      </c>
      <c r="AL5" s="32">
        <f>SUM(V5:AH5)+AI5/13-W5/2-X5/2-Z5/2-AA5/2-AD5/2-AF5/2-AH5/2</f>
        <v>0</v>
      </c>
      <c r="AM5" s="115"/>
      <c r="AN5" s="111"/>
      <c r="AO5" s="111"/>
      <c r="AP5" s="111"/>
      <c r="AQ5" s="117"/>
      <c r="AR5" s="112"/>
      <c r="AS5" s="114"/>
    </row>
    <row r="6" spans="1:45" s="1" customFormat="1" ht="19.5" customHeight="1">
      <c r="A6" s="95" t="s">
        <v>53</v>
      </c>
      <c r="B6" s="68" t="s">
        <v>52</v>
      </c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86">
        <v>0</v>
      </c>
      <c r="W6" s="85">
        <v>0</v>
      </c>
      <c r="X6" s="17">
        <v>0</v>
      </c>
      <c r="Y6" s="18">
        <v>0</v>
      </c>
      <c r="Z6" s="19">
        <v>0</v>
      </c>
      <c r="AA6" s="19">
        <v>0</v>
      </c>
      <c r="AB6" s="17">
        <v>0</v>
      </c>
      <c r="AC6" s="20">
        <f>O6*3000</f>
        <v>0</v>
      </c>
      <c r="AD6" s="17">
        <v>0</v>
      </c>
      <c r="AE6" s="22">
        <f>Q6*100</f>
        <v>0</v>
      </c>
      <c r="AF6" s="20">
        <v>0</v>
      </c>
      <c r="AG6" s="23">
        <f>S6*20</f>
        <v>0</v>
      </c>
      <c r="AH6" s="69">
        <v>0</v>
      </c>
      <c r="AI6" s="125"/>
      <c r="AJ6" s="141"/>
      <c r="AK6" s="141"/>
      <c r="AL6" s="32">
        <f>SUM(V6:AH6)+AI5/13+W5/2+X5/2+Z5/2+AA5/2+AD5/2+AF5/2+AH5/2</f>
        <v>0</v>
      </c>
      <c r="AM6" s="115"/>
      <c r="AN6" s="111"/>
      <c r="AO6" s="111"/>
      <c r="AP6" s="111"/>
      <c r="AQ6" s="117"/>
      <c r="AR6" s="112"/>
      <c r="AS6" s="114"/>
    </row>
    <row r="7" spans="1:45" s="1" customFormat="1" ht="19.5" customHeight="1">
      <c r="A7" s="95" t="s">
        <v>54</v>
      </c>
      <c r="B7" s="68" t="s">
        <v>55</v>
      </c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86">
        <v>0</v>
      </c>
      <c r="W7" s="85">
        <v>0</v>
      </c>
      <c r="X7" s="17">
        <v>0</v>
      </c>
      <c r="Y7" s="18">
        <v>0</v>
      </c>
      <c r="Z7" s="19">
        <v>0</v>
      </c>
      <c r="AA7" s="19">
        <v>0</v>
      </c>
      <c r="AB7" s="17">
        <v>0</v>
      </c>
      <c r="AC7" s="20">
        <f>O7*3000</f>
        <v>0</v>
      </c>
      <c r="AD7" s="17">
        <v>1</v>
      </c>
      <c r="AE7" s="22">
        <f>Q7*100</f>
        <v>0</v>
      </c>
      <c r="AF7" s="20">
        <v>1</v>
      </c>
      <c r="AG7" s="23">
        <f>S7*20</f>
        <v>0</v>
      </c>
      <c r="AH7" s="69">
        <v>0</v>
      </c>
      <c r="AI7" s="125"/>
      <c r="AJ7" s="141"/>
      <c r="AK7" s="141"/>
      <c r="AL7" s="32">
        <v>0</v>
      </c>
      <c r="AM7" s="115"/>
      <c r="AN7" s="111"/>
      <c r="AO7" s="111"/>
      <c r="AP7" s="111"/>
      <c r="AQ7" s="117"/>
      <c r="AR7" s="112"/>
      <c r="AS7" s="114"/>
    </row>
    <row r="8" spans="1:45" s="1" customFormat="1" ht="19.5" customHeight="1">
      <c r="A8" s="94" t="s">
        <v>90</v>
      </c>
      <c r="B8" s="68" t="s">
        <v>55</v>
      </c>
      <c r="C8" s="132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86">
        <v>0</v>
      </c>
      <c r="W8" s="85">
        <v>0</v>
      </c>
      <c r="X8" s="17">
        <v>0</v>
      </c>
      <c r="Y8" s="18">
        <v>0</v>
      </c>
      <c r="Z8" s="19">
        <v>0</v>
      </c>
      <c r="AA8" s="19">
        <v>0</v>
      </c>
      <c r="AB8" s="17">
        <v>0</v>
      </c>
      <c r="AC8" s="20">
        <f>O8*3000</f>
        <v>0</v>
      </c>
      <c r="AD8" s="17">
        <v>2</v>
      </c>
      <c r="AE8" s="22">
        <f>Q8*100</f>
        <v>0</v>
      </c>
      <c r="AF8" s="20">
        <v>2</v>
      </c>
      <c r="AG8" s="23">
        <f>S8*20</f>
        <v>0</v>
      </c>
      <c r="AH8" s="69">
        <v>0</v>
      </c>
      <c r="AI8" s="125"/>
      <c r="AJ8" s="141"/>
      <c r="AK8" s="141"/>
      <c r="AL8" s="32">
        <v>0</v>
      </c>
      <c r="AM8" s="115"/>
      <c r="AN8" s="111"/>
      <c r="AO8" s="111"/>
      <c r="AP8" s="111"/>
      <c r="AQ8" s="117"/>
      <c r="AR8" s="112"/>
      <c r="AS8" s="114"/>
    </row>
    <row r="9" spans="1:45" s="1" customFormat="1" ht="19.5" customHeight="1">
      <c r="A9" s="95" t="s">
        <v>45</v>
      </c>
      <c r="B9" s="68" t="s">
        <v>56</v>
      </c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86">
        <v>0</v>
      </c>
      <c r="W9" s="16">
        <v>0</v>
      </c>
      <c r="X9" s="17">
        <f>J9*2</f>
        <v>0</v>
      </c>
      <c r="Y9" s="18">
        <f>K9*3</f>
        <v>0</v>
      </c>
      <c r="Z9" s="19">
        <f>L9*250</f>
        <v>0</v>
      </c>
      <c r="AA9" s="19">
        <f>M9*5</f>
        <v>0</v>
      </c>
      <c r="AB9" s="17">
        <f>N9*1000</f>
        <v>0</v>
      </c>
      <c r="AC9" s="20">
        <f>O9*3000</f>
        <v>0</v>
      </c>
      <c r="AD9" s="21">
        <f>P9*10</f>
        <v>0</v>
      </c>
      <c r="AE9" s="22">
        <f>Q9*100</f>
        <v>0</v>
      </c>
      <c r="AF9" s="23">
        <f>R9*15</f>
        <v>0</v>
      </c>
      <c r="AG9" s="23">
        <f>S9*20</f>
        <v>0</v>
      </c>
      <c r="AH9" s="69">
        <v>0</v>
      </c>
      <c r="AI9" s="125"/>
      <c r="AJ9" s="141"/>
      <c r="AK9" s="141"/>
      <c r="AL9" s="32">
        <v>0</v>
      </c>
      <c r="AM9" s="115"/>
      <c r="AN9" s="111"/>
      <c r="AO9" s="111"/>
      <c r="AP9" s="111"/>
      <c r="AQ9" s="117"/>
      <c r="AR9" s="112"/>
      <c r="AS9" s="114"/>
    </row>
    <row r="10" spans="1:45" s="1" customFormat="1" ht="19.5" customHeight="1">
      <c r="A10" s="94" t="s">
        <v>57</v>
      </c>
      <c r="B10" s="68" t="s">
        <v>58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  <c r="V10" s="86">
        <v>0</v>
      </c>
      <c r="W10" s="16">
        <v>0</v>
      </c>
      <c r="X10" s="17">
        <f aca="true" t="shared" si="0" ref="X10:X19">J10*2</f>
        <v>0</v>
      </c>
      <c r="Y10" s="18">
        <f aca="true" t="shared" si="1" ref="Y10:Y20">K10*3</f>
        <v>0</v>
      </c>
      <c r="Z10" s="19">
        <f aca="true" t="shared" si="2" ref="Z10:Z19">L10*250</f>
        <v>0</v>
      </c>
      <c r="AA10" s="19">
        <f aca="true" t="shared" si="3" ref="AA10:AA19">M10*5</f>
        <v>0</v>
      </c>
      <c r="AB10" s="17">
        <f aca="true" t="shared" si="4" ref="AB10:AB20">N10*1000</f>
        <v>0</v>
      </c>
      <c r="AC10" s="20">
        <f aca="true" t="shared" si="5" ref="AC10:AC19">O10*3000</f>
        <v>0</v>
      </c>
      <c r="AD10" s="21">
        <f aca="true" t="shared" si="6" ref="AD10:AD19">P10*10</f>
        <v>0</v>
      </c>
      <c r="AE10" s="22">
        <f aca="true" t="shared" si="7" ref="AE10:AE20">Q10*100</f>
        <v>0</v>
      </c>
      <c r="AF10" s="23">
        <f aca="true" t="shared" si="8" ref="AF10:AF19">R10*15</f>
        <v>0</v>
      </c>
      <c r="AG10" s="23">
        <f aca="true" t="shared" si="9" ref="AG10:AG20">S10*20</f>
        <v>0</v>
      </c>
      <c r="AH10" s="69">
        <v>0</v>
      </c>
      <c r="AI10" s="125"/>
      <c r="AJ10" s="141"/>
      <c r="AK10" s="141"/>
      <c r="AL10" s="32">
        <f aca="true" t="shared" si="10" ref="AL10:AL29">SUM(V10:AH10)+AI9/13+W9/2+X9/2+Z9/2+AA9/2+AD9/2+AF9/2+AH9/2</f>
        <v>0</v>
      </c>
      <c r="AM10" s="115"/>
      <c r="AN10" s="111"/>
      <c r="AO10" s="111"/>
      <c r="AP10" s="111"/>
      <c r="AQ10" s="117"/>
      <c r="AR10" s="112"/>
      <c r="AS10" s="114"/>
    </row>
    <row r="11" spans="1:45" s="1" customFormat="1" ht="19.5" customHeight="1">
      <c r="A11" s="95" t="s">
        <v>59</v>
      </c>
      <c r="B11" s="68" t="s">
        <v>60</v>
      </c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4"/>
      <c r="V11" s="86">
        <v>0</v>
      </c>
      <c r="W11" s="16">
        <v>0</v>
      </c>
      <c r="X11" s="17">
        <f t="shared" si="0"/>
        <v>0</v>
      </c>
      <c r="Y11" s="18">
        <f t="shared" si="1"/>
        <v>0</v>
      </c>
      <c r="Z11" s="19">
        <f t="shared" si="2"/>
        <v>0</v>
      </c>
      <c r="AA11" s="19">
        <f t="shared" si="3"/>
        <v>0</v>
      </c>
      <c r="AB11" s="17">
        <f t="shared" si="4"/>
        <v>0</v>
      </c>
      <c r="AC11" s="20">
        <f t="shared" si="5"/>
        <v>0</v>
      </c>
      <c r="AD11" s="21">
        <f t="shared" si="6"/>
        <v>0</v>
      </c>
      <c r="AE11" s="22">
        <f t="shared" si="7"/>
        <v>0</v>
      </c>
      <c r="AF11" s="23">
        <f t="shared" si="8"/>
        <v>0</v>
      </c>
      <c r="AG11" s="23">
        <f t="shared" si="9"/>
        <v>0</v>
      </c>
      <c r="AH11" s="69">
        <v>0</v>
      </c>
      <c r="AI11" s="125"/>
      <c r="AJ11" s="141"/>
      <c r="AK11" s="141"/>
      <c r="AL11" s="32">
        <f t="shared" si="10"/>
        <v>0</v>
      </c>
      <c r="AM11" s="115"/>
      <c r="AN11" s="111"/>
      <c r="AO11" s="111"/>
      <c r="AP11" s="111"/>
      <c r="AQ11" s="117"/>
      <c r="AR11" s="112"/>
      <c r="AS11" s="114"/>
    </row>
    <row r="12" spans="1:45" s="1" customFormat="1" ht="19.5" customHeight="1">
      <c r="A12" s="95" t="s">
        <v>47</v>
      </c>
      <c r="B12" s="68" t="s">
        <v>61</v>
      </c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86">
        <v>0</v>
      </c>
      <c r="W12" s="16">
        <v>0</v>
      </c>
      <c r="X12" s="17">
        <f t="shared" si="0"/>
        <v>0</v>
      </c>
      <c r="Y12" s="18">
        <f t="shared" si="1"/>
        <v>0</v>
      </c>
      <c r="Z12" s="19">
        <f t="shared" si="2"/>
        <v>0</v>
      </c>
      <c r="AA12" s="19">
        <f t="shared" si="3"/>
        <v>0</v>
      </c>
      <c r="AB12" s="17">
        <f t="shared" si="4"/>
        <v>0</v>
      </c>
      <c r="AC12" s="20">
        <f t="shared" si="5"/>
        <v>0</v>
      </c>
      <c r="AD12" s="21">
        <f t="shared" si="6"/>
        <v>0</v>
      </c>
      <c r="AE12" s="22">
        <f t="shared" si="7"/>
        <v>0</v>
      </c>
      <c r="AF12" s="23">
        <f t="shared" si="8"/>
        <v>0</v>
      </c>
      <c r="AG12" s="23">
        <f t="shared" si="9"/>
        <v>0</v>
      </c>
      <c r="AH12" s="69">
        <v>0</v>
      </c>
      <c r="AI12" s="125"/>
      <c r="AJ12" s="141"/>
      <c r="AK12" s="141"/>
      <c r="AL12" s="32">
        <f t="shared" si="10"/>
        <v>0</v>
      </c>
      <c r="AM12" s="115"/>
      <c r="AN12" s="111"/>
      <c r="AO12" s="111"/>
      <c r="AP12" s="111"/>
      <c r="AQ12" s="117"/>
      <c r="AR12" s="112"/>
      <c r="AS12" s="114"/>
    </row>
    <row r="13" spans="1:45" s="1" customFormat="1" ht="19.5" customHeight="1">
      <c r="A13" s="94" t="s">
        <v>91</v>
      </c>
      <c r="B13" s="68" t="s">
        <v>61</v>
      </c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86">
        <v>0</v>
      </c>
      <c r="W13" s="16">
        <v>0</v>
      </c>
      <c r="X13" s="17">
        <f t="shared" si="0"/>
        <v>0</v>
      </c>
      <c r="Y13" s="18">
        <f t="shared" si="1"/>
        <v>0</v>
      </c>
      <c r="Z13" s="19">
        <f t="shared" si="2"/>
        <v>0</v>
      </c>
      <c r="AA13" s="19">
        <f t="shared" si="3"/>
        <v>0</v>
      </c>
      <c r="AB13" s="17">
        <f t="shared" si="4"/>
        <v>0</v>
      </c>
      <c r="AC13" s="20">
        <f t="shared" si="5"/>
        <v>0</v>
      </c>
      <c r="AD13" s="21">
        <f t="shared" si="6"/>
        <v>0</v>
      </c>
      <c r="AE13" s="22">
        <f t="shared" si="7"/>
        <v>0</v>
      </c>
      <c r="AF13" s="23">
        <f t="shared" si="8"/>
        <v>0</v>
      </c>
      <c r="AG13" s="23">
        <f t="shared" si="9"/>
        <v>0</v>
      </c>
      <c r="AH13" s="69">
        <v>0</v>
      </c>
      <c r="AI13" s="125"/>
      <c r="AJ13" s="141"/>
      <c r="AK13" s="141"/>
      <c r="AL13" s="32">
        <f t="shared" si="10"/>
        <v>0</v>
      </c>
      <c r="AM13" s="115"/>
      <c r="AN13" s="111"/>
      <c r="AO13" s="111"/>
      <c r="AP13" s="111"/>
      <c r="AQ13" s="117"/>
      <c r="AR13" s="112"/>
      <c r="AS13" s="114"/>
    </row>
    <row r="14" spans="1:45" s="1" customFormat="1" ht="19.5" customHeight="1">
      <c r="A14" s="95" t="s">
        <v>62</v>
      </c>
      <c r="B14" s="68" t="s">
        <v>63</v>
      </c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86">
        <v>0</v>
      </c>
      <c r="W14" s="16">
        <v>0</v>
      </c>
      <c r="X14" s="17">
        <f t="shared" si="0"/>
        <v>0</v>
      </c>
      <c r="Y14" s="18">
        <f t="shared" si="1"/>
        <v>0</v>
      </c>
      <c r="Z14" s="19">
        <f t="shared" si="2"/>
        <v>0</v>
      </c>
      <c r="AA14" s="19">
        <f t="shared" si="3"/>
        <v>0</v>
      </c>
      <c r="AB14" s="17">
        <f t="shared" si="4"/>
        <v>0</v>
      </c>
      <c r="AC14" s="20">
        <f t="shared" si="5"/>
        <v>0</v>
      </c>
      <c r="AD14" s="21">
        <f t="shared" si="6"/>
        <v>0</v>
      </c>
      <c r="AE14" s="22">
        <f t="shared" si="7"/>
        <v>0</v>
      </c>
      <c r="AF14" s="23">
        <f t="shared" si="8"/>
        <v>0</v>
      </c>
      <c r="AG14" s="23">
        <f t="shared" si="9"/>
        <v>0</v>
      </c>
      <c r="AH14" s="69">
        <v>0</v>
      </c>
      <c r="AI14" s="125"/>
      <c r="AJ14" s="141"/>
      <c r="AK14" s="141"/>
      <c r="AL14" s="32">
        <f t="shared" si="10"/>
        <v>0</v>
      </c>
      <c r="AM14" s="115"/>
      <c r="AN14" s="111"/>
      <c r="AO14" s="111"/>
      <c r="AP14" s="111"/>
      <c r="AQ14" s="117"/>
      <c r="AR14" s="112"/>
      <c r="AS14" s="114"/>
    </row>
    <row r="15" spans="1:45" s="1" customFormat="1" ht="19.5" customHeight="1">
      <c r="A15" s="95" t="s">
        <v>64</v>
      </c>
      <c r="B15" s="68" t="s">
        <v>65</v>
      </c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4"/>
      <c r="V15" s="86">
        <v>0</v>
      </c>
      <c r="W15" s="16">
        <v>0</v>
      </c>
      <c r="X15" s="17">
        <f t="shared" si="0"/>
        <v>0</v>
      </c>
      <c r="Y15" s="18">
        <f t="shared" si="1"/>
        <v>0</v>
      </c>
      <c r="Z15" s="19">
        <f t="shared" si="2"/>
        <v>0</v>
      </c>
      <c r="AA15" s="19">
        <f t="shared" si="3"/>
        <v>0</v>
      </c>
      <c r="AB15" s="17">
        <f t="shared" si="4"/>
        <v>0</v>
      </c>
      <c r="AC15" s="20">
        <f t="shared" si="5"/>
        <v>0</v>
      </c>
      <c r="AD15" s="21">
        <f t="shared" si="6"/>
        <v>0</v>
      </c>
      <c r="AE15" s="22">
        <f t="shared" si="7"/>
        <v>0</v>
      </c>
      <c r="AF15" s="23">
        <f t="shared" si="8"/>
        <v>0</v>
      </c>
      <c r="AG15" s="23">
        <f t="shared" si="9"/>
        <v>0</v>
      </c>
      <c r="AH15" s="69">
        <v>0</v>
      </c>
      <c r="AI15" s="125"/>
      <c r="AJ15" s="141"/>
      <c r="AK15" s="141"/>
      <c r="AL15" s="32">
        <f t="shared" si="10"/>
        <v>0</v>
      </c>
      <c r="AM15" s="115"/>
      <c r="AN15" s="111"/>
      <c r="AO15" s="111"/>
      <c r="AP15" s="111"/>
      <c r="AQ15" s="117"/>
      <c r="AR15" s="112"/>
      <c r="AS15" s="114"/>
    </row>
    <row r="16" spans="1:45" s="1" customFormat="1" ht="19.5" customHeight="1">
      <c r="A16" s="94" t="s">
        <v>66</v>
      </c>
      <c r="B16" s="68" t="s">
        <v>67</v>
      </c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86">
        <v>0</v>
      </c>
      <c r="W16" s="16">
        <v>0</v>
      </c>
      <c r="X16" s="17">
        <f t="shared" si="0"/>
        <v>0</v>
      </c>
      <c r="Y16" s="18">
        <f t="shared" si="1"/>
        <v>0</v>
      </c>
      <c r="Z16" s="19">
        <f t="shared" si="2"/>
        <v>0</v>
      </c>
      <c r="AA16" s="19">
        <f t="shared" si="3"/>
        <v>0</v>
      </c>
      <c r="AB16" s="17">
        <f t="shared" si="4"/>
        <v>0</v>
      </c>
      <c r="AC16" s="20">
        <f t="shared" si="5"/>
        <v>0</v>
      </c>
      <c r="AD16" s="21">
        <f t="shared" si="6"/>
        <v>0</v>
      </c>
      <c r="AE16" s="22">
        <f t="shared" si="7"/>
        <v>0</v>
      </c>
      <c r="AF16" s="23">
        <f t="shared" si="8"/>
        <v>0</v>
      </c>
      <c r="AG16" s="23">
        <f t="shared" si="9"/>
        <v>0</v>
      </c>
      <c r="AH16" s="69">
        <v>0</v>
      </c>
      <c r="AI16" s="125"/>
      <c r="AJ16" s="141"/>
      <c r="AK16" s="141"/>
      <c r="AL16" s="32">
        <f t="shared" si="10"/>
        <v>0</v>
      </c>
      <c r="AM16" s="115"/>
      <c r="AN16" s="111"/>
      <c r="AO16" s="111"/>
      <c r="AP16" s="111"/>
      <c r="AQ16" s="117"/>
      <c r="AR16" s="112"/>
      <c r="AS16" s="114"/>
    </row>
    <row r="17" spans="1:45" s="1" customFormat="1" ht="19.5" customHeight="1">
      <c r="A17" s="95" t="s">
        <v>68</v>
      </c>
      <c r="B17" s="68" t="s">
        <v>67</v>
      </c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86">
        <v>0</v>
      </c>
      <c r="W17" s="16">
        <v>0</v>
      </c>
      <c r="X17" s="17">
        <f t="shared" si="0"/>
        <v>0</v>
      </c>
      <c r="Y17" s="18">
        <f t="shared" si="1"/>
        <v>0</v>
      </c>
      <c r="Z17" s="19">
        <f t="shared" si="2"/>
        <v>0</v>
      </c>
      <c r="AA17" s="19">
        <f t="shared" si="3"/>
        <v>0</v>
      </c>
      <c r="AB17" s="17">
        <f t="shared" si="4"/>
        <v>0</v>
      </c>
      <c r="AC17" s="20">
        <f t="shared" si="5"/>
        <v>0</v>
      </c>
      <c r="AD17" s="21">
        <f t="shared" si="6"/>
        <v>0</v>
      </c>
      <c r="AE17" s="22">
        <f t="shared" si="7"/>
        <v>0</v>
      </c>
      <c r="AF17" s="23">
        <f t="shared" si="8"/>
        <v>0</v>
      </c>
      <c r="AG17" s="23">
        <f t="shared" si="9"/>
        <v>0</v>
      </c>
      <c r="AH17" s="69">
        <v>0</v>
      </c>
      <c r="AI17" s="125"/>
      <c r="AJ17" s="141"/>
      <c r="AK17" s="141"/>
      <c r="AL17" s="32">
        <f t="shared" si="10"/>
        <v>0</v>
      </c>
      <c r="AM17" s="115"/>
      <c r="AN17" s="111"/>
      <c r="AO17" s="111"/>
      <c r="AP17" s="111"/>
      <c r="AQ17" s="117"/>
      <c r="AR17" s="112"/>
      <c r="AS17" s="114"/>
    </row>
    <row r="18" spans="1:45" s="1" customFormat="1" ht="19.5" customHeight="1">
      <c r="A18" s="94" t="s">
        <v>69</v>
      </c>
      <c r="B18" s="68" t="s">
        <v>70</v>
      </c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  <c r="V18" s="86">
        <v>0</v>
      </c>
      <c r="W18" s="16">
        <v>0</v>
      </c>
      <c r="X18" s="17">
        <f t="shared" si="0"/>
        <v>0</v>
      </c>
      <c r="Y18" s="18">
        <f t="shared" si="1"/>
        <v>0</v>
      </c>
      <c r="Z18" s="19">
        <f t="shared" si="2"/>
        <v>0</v>
      </c>
      <c r="AA18" s="19">
        <f t="shared" si="3"/>
        <v>0</v>
      </c>
      <c r="AB18" s="17">
        <f t="shared" si="4"/>
        <v>0</v>
      </c>
      <c r="AC18" s="20">
        <f t="shared" si="5"/>
        <v>0</v>
      </c>
      <c r="AD18" s="21">
        <f t="shared" si="6"/>
        <v>0</v>
      </c>
      <c r="AE18" s="22">
        <f t="shared" si="7"/>
        <v>0</v>
      </c>
      <c r="AF18" s="23">
        <f t="shared" si="8"/>
        <v>0</v>
      </c>
      <c r="AG18" s="23">
        <f t="shared" si="9"/>
        <v>0</v>
      </c>
      <c r="AH18" s="69">
        <v>0</v>
      </c>
      <c r="AI18" s="125"/>
      <c r="AJ18" s="141"/>
      <c r="AK18" s="141"/>
      <c r="AL18" s="32">
        <f t="shared" si="10"/>
        <v>0</v>
      </c>
      <c r="AM18" s="115"/>
      <c r="AN18" s="111"/>
      <c r="AO18" s="111"/>
      <c r="AP18" s="111"/>
      <c r="AQ18" s="117"/>
      <c r="AR18" s="112"/>
      <c r="AS18" s="114"/>
    </row>
    <row r="19" spans="1:45" s="1" customFormat="1" ht="19.5" customHeight="1">
      <c r="A19" s="95" t="s">
        <v>71</v>
      </c>
      <c r="B19" s="68" t="s">
        <v>70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86">
        <v>0</v>
      </c>
      <c r="W19" s="16">
        <v>0</v>
      </c>
      <c r="X19" s="17">
        <f t="shared" si="0"/>
        <v>0</v>
      </c>
      <c r="Y19" s="18">
        <f t="shared" si="1"/>
        <v>0</v>
      </c>
      <c r="Z19" s="19">
        <f t="shared" si="2"/>
        <v>0</v>
      </c>
      <c r="AA19" s="19">
        <f t="shared" si="3"/>
        <v>0</v>
      </c>
      <c r="AB19" s="17">
        <f t="shared" si="4"/>
        <v>0</v>
      </c>
      <c r="AC19" s="20">
        <f t="shared" si="5"/>
        <v>0</v>
      </c>
      <c r="AD19" s="21">
        <f t="shared" si="6"/>
        <v>0</v>
      </c>
      <c r="AE19" s="22">
        <f t="shared" si="7"/>
        <v>0</v>
      </c>
      <c r="AF19" s="23">
        <f t="shared" si="8"/>
        <v>0</v>
      </c>
      <c r="AG19" s="23">
        <f t="shared" si="9"/>
        <v>0</v>
      </c>
      <c r="AH19" s="69">
        <v>0</v>
      </c>
      <c r="AI19" s="125"/>
      <c r="AJ19" s="141"/>
      <c r="AK19" s="141"/>
      <c r="AL19" s="32">
        <f t="shared" si="10"/>
        <v>0</v>
      </c>
      <c r="AM19" s="115"/>
      <c r="AN19" s="111"/>
      <c r="AO19" s="111"/>
      <c r="AP19" s="111"/>
      <c r="AQ19" s="117"/>
      <c r="AR19" s="112"/>
      <c r="AS19" s="114"/>
    </row>
    <row r="20" spans="1:45" s="1" customFormat="1" ht="19.5" customHeight="1">
      <c r="A20" s="95" t="s">
        <v>72</v>
      </c>
      <c r="B20" s="68" t="s">
        <v>73</v>
      </c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4"/>
      <c r="V20" s="86">
        <v>0</v>
      </c>
      <c r="W20" s="16">
        <v>0</v>
      </c>
      <c r="X20" s="17">
        <f>J20*2</f>
        <v>0</v>
      </c>
      <c r="Y20" s="18">
        <f t="shared" si="1"/>
        <v>0</v>
      </c>
      <c r="Z20" s="19">
        <f>L20*250</f>
        <v>0</v>
      </c>
      <c r="AA20" s="19">
        <f>M20*5</f>
        <v>0</v>
      </c>
      <c r="AB20" s="17">
        <f t="shared" si="4"/>
        <v>0</v>
      </c>
      <c r="AC20" s="20">
        <f>O20*3000</f>
        <v>0</v>
      </c>
      <c r="AD20" s="21">
        <f>P20*10</f>
        <v>0</v>
      </c>
      <c r="AE20" s="22">
        <f t="shared" si="7"/>
        <v>0</v>
      </c>
      <c r="AF20" s="23">
        <f>R20*15</f>
        <v>0</v>
      </c>
      <c r="AG20" s="23">
        <f t="shared" si="9"/>
        <v>0</v>
      </c>
      <c r="AH20" s="69">
        <v>0</v>
      </c>
      <c r="AI20" s="125"/>
      <c r="AJ20" s="141"/>
      <c r="AK20" s="141"/>
      <c r="AL20" s="32">
        <f t="shared" si="10"/>
        <v>0</v>
      </c>
      <c r="AM20" s="115"/>
      <c r="AN20" s="111"/>
      <c r="AO20" s="111"/>
      <c r="AP20" s="111"/>
      <c r="AQ20" s="117"/>
      <c r="AR20" s="112"/>
      <c r="AS20" s="114"/>
    </row>
    <row r="21" spans="1:45" s="1" customFormat="1" ht="19.5" customHeight="1">
      <c r="A21" s="94" t="s">
        <v>74</v>
      </c>
      <c r="B21" s="68" t="s">
        <v>75</v>
      </c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4"/>
      <c r="V21" s="86">
        <v>0</v>
      </c>
      <c r="W21" s="16">
        <v>0</v>
      </c>
      <c r="X21" s="17">
        <f aca="true" t="shared" si="11" ref="X21:X26">J21*2</f>
        <v>0</v>
      </c>
      <c r="Y21" s="18">
        <f aca="true" t="shared" si="12" ref="Y21:Y28">K21*3</f>
        <v>0</v>
      </c>
      <c r="Z21" s="19">
        <f aca="true" t="shared" si="13" ref="Z21:Z26">L21*250</f>
        <v>0</v>
      </c>
      <c r="AA21" s="19">
        <f aca="true" t="shared" si="14" ref="AA21:AA26">M21*5</f>
        <v>0</v>
      </c>
      <c r="AB21" s="17">
        <f aca="true" t="shared" si="15" ref="AB21:AB28">N21*1000</f>
        <v>0</v>
      </c>
      <c r="AC21" s="20">
        <f aca="true" t="shared" si="16" ref="AC21:AC26">O21*3000</f>
        <v>0</v>
      </c>
      <c r="AD21" s="21">
        <f aca="true" t="shared" si="17" ref="AD21:AD26">P21*10</f>
        <v>0</v>
      </c>
      <c r="AE21" s="22">
        <f aca="true" t="shared" si="18" ref="AE21:AE28">Q21*100</f>
        <v>0</v>
      </c>
      <c r="AF21" s="23">
        <f aca="true" t="shared" si="19" ref="AF21:AF26">R21*15</f>
        <v>0</v>
      </c>
      <c r="AG21" s="23">
        <f aca="true" t="shared" si="20" ref="AG21:AG28">S21*20</f>
        <v>0</v>
      </c>
      <c r="AH21" s="69">
        <v>0</v>
      </c>
      <c r="AI21" s="125"/>
      <c r="AJ21" s="141"/>
      <c r="AK21" s="141"/>
      <c r="AL21" s="32">
        <f t="shared" si="10"/>
        <v>0</v>
      </c>
      <c r="AM21" s="115"/>
      <c r="AN21" s="111"/>
      <c r="AO21" s="111"/>
      <c r="AP21" s="111"/>
      <c r="AQ21" s="117"/>
      <c r="AR21" s="112"/>
      <c r="AS21" s="114"/>
    </row>
    <row r="22" spans="1:45" s="1" customFormat="1" ht="19.5" customHeight="1">
      <c r="A22" s="95" t="s">
        <v>76</v>
      </c>
      <c r="B22" s="68" t="s">
        <v>77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4"/>
      <c r="V22" s="86">
        <v>0</v>
      </c>
      <c r="W22" s="16">
        <v>0</v>
      </c>
      <c r="X22" s="17">
        <f t="shared" si="11"/>
        <v>0</v>
      </c>
      <c r="Y22" s="18">
        <f t="shared" si="12"/>
        <v>0</v>
      </c>
      <c r="Z22" s="19">
        <f t="shared" si="13"/>
        <v>0</v>
      </c>
      <c r="AA22" s="19">
        <f t="shared" si="14"/>
        <v>0</v>
      </c>
      <c r="AB22" s="17">
        <f t="shared" si="15"/>
        <v>0</v>
      </c>
      <c r="AC22" s="20">
        <f t="shared" si="16"/>
        <v>0</v>
      </c>
      <c r="AD22" s="21">
        <f t="shared" si="17"/>
        <v>0</v>
      </c>
      <c r="AE22" s="22">
        <f t="shared" si="18"/>
        <v>0</v>
      </c>
      <c r="AF22" s="23">
        <f t="shared" si="19"/>
        <v>0</v>
      </c>
      <c r="AG22" s="23">
        <f t="shared" si="20"/>
        <v>0</v>
      </c>
      <c r="AH22" s="69">
        <v>0</v>
      </c>
      <c r="AI22" s="125"/>
      <c r="AJ22" s="141"/>
      <c r="AK22" s="141"/>
      <c r="AL22" s="32">
        <f t="shared" si="10"/>
        <v>0</v>
      </c>
      <c r="AM22" s="115"/>
      <c r="AN22" s="111"/>
      <c r="AO22" s="111"/>
      <c r="AP22" s="111"/>
      <c r="AQ22" s="117"/>
      <c r="AR22" s="112"/>
      <c r="AS22" s="114"/>
    </row>
    <row r="23" spans="1:45" s="1" customFormat="1" ht="19.5" customHeight="1">
      <c r="A23" s="95" t="s">
        <v>78</v>
      </c>
      <c r="B23" s="68" t="s">
        <v>79</v>
      </c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  <c r="V23" s="86">
        <v>0</v>
      </c>
      <c r="W23" s="16">
        <v>0</v>
      </c>
      <c r="X23" s="17">
        <f t="shared" si="11"/>
        <v>0</v>
      </c>
      <c r="Y23" s="18">
        <f t="shared" si="12"/>
        <v>0</v>
      </c>
      <c r="Z23" s="19">
        <f t="shared" si="13"/>
        <v>0</v>
      </c>
      <c r="AA23" s="19">
        <f t="shared" si="14"/>
        <v>0</v>
      </c>
      <c r="AB23" s="17">
        <f t="shared" si="15"/>
        <v>0</v>
      </c>
      <c r="AC23" s="20">
        <f t="shared" si="16"/>
        <v>0</v>
      </c>
      <c r="AD23" s="21">
        <f t="shared" si="17"/>
        <v>0</v>
      </c>
      <c r="AE23" s="22">
        <f t="shared" si="18"/>
        <v>0</v>
      </c>
      <c r="AF23" s="23">
        <f t="shared" si="19"/>
        <v>0</v>
      </c>
      <c r="AG23" s="23">
        <f t="shared" si="20"/>
        <v>0</v>
      </c>
      <c r="AH23" s="69">
        <v>0</v>
      </c>
      <c r="AI23" s="125"/>
      <c r="AJ23" s="141"/>
      <c r="AK23" s="141"/>
      <c r="AL23" s="32">
        <f t="shared" si="10"/>
        <v>0</v>
      </c>
      <c r="AM23" s="115"/>
      <c r="AN23" s="111"/>
      <c r="AO23" s="111"/>
      <c r="AP23" s="111"/>
      <c r="AQ23" s="117"/>
      <c r="AR23" s="112"/>
      <c r="AS23" s="114"/>
    </row>
    <row r="24" spans="1:45" s="1" customFormat="1" ht="19.5" customHeight="1">
      <c r="A24" s="94" t="s">
        <v>80</v>
      </c>
      <c r="B24" s="68" t="s">
        <v>81</v>
      </c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4"/>
      <c r="V24" s="86">
        <v>0</v>
      </c>
      <c r="W24" s="16">
        <v>0</v>
      </c>
      <c r="X24" s="17">
        <f t="shared" si="11"/>
        <v>0</v>
      </c>
      <c r="Y24" s="18">
        <f t="shared" si="12"/>
        <v>0</v>
      </c>
      <c r="Z24" s="19">
        <f t="shared" si="13"/>
        <v>0</v>
      </c>
      <c r="AA24" s="19">
        <f t="shared" si="14"/>
        <v>0</v>
      </c>
      <c r="AB24" s="17">
        <f t="shared" si="15"/>
        <v>0</v>
      </c>
      <c r="AC24" s="20">
        <f t="shared" si="16"/>
        <v>0</v>
      </c>
      <c r="AD24" s="21">
        <f t="shared" si="17"/>
        <v>0</v>
      </c>
      <c r="AE24" s="22">
        <f t="shared" si="18"/>
        <v>0</v>
      </c>
      <c r="AF24" s="23">
        <f t="shared" si="19"/>
        <v>0</v>
      </c>
      <c r="AG24" s="23">
        <f t="shared" si="20"/>
        <v>0</v>
      </c>
      <c r="AH24" s="69">
        <v>0</v>
      </c>
      <c r="AI24" s="125"/>
      <c r="AJ24" s="141"/>
      <c r="AK24" s="141"/>
      <c r="AL24" s="32">
        <f t="shared" si="10"/>
        <v>0</v>
      </c>
      <c r="AM24" s="115"/>
      <c r="AN24" s="111"/>
      <c r="AO24" s="111"/>
      <c r="AP24" s="111"/>
      <c r="AQ24" s="117"/>
      <c r="AR24" s="112"/>
      <c r="AS24" s="114"/>
    </row>
    <row r="25" spans="1:45" s="1" customFormat="1" ht="19.5" customHeight="1">
      <c r="A25" s="95" t="s">
        <v>82</v>
      </c>
      <c r="B25" s="68" t="s">
        <v>81</v>
      </c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4"/>
      <c r="V25" s="86">
        <v>0</v>
      </c>
      <c r="W25" s="16">
        <v>0</v>
      </c>
      <c r="X25" s="17">
        <f t="shared" si="11"/>
        <v>0</v>
      </c>
      <c r="Y25" s="18">
        <f t="shared" si="12"/>
        <v>0</v>
      </c>
      <c r="Z25" s="19">
        <f t="shared" si="13"/>
        <v>0</v>
      </c>
      <c r="AA25" s="19">
        <f t="shared" si="14"/>
        <v>0</v>
      </c>
      <c r="AB25" s="17">
        <f t="shared" si="15"/>
        <v>0</v>
      </c>
      <c r="AC25" s="20">
        <f t="shared" si="16"/>
        <v>0</v>
      </c>
      <c r="AD25" s="21">
        <f t="shared" si="17"/>
        <v>0</v>
      </c>
      <c r="AE25" s="22">
        <f t="shared" si="18"/>
        <v>0</v>
      </c>
      <c r="AF25" s="23">
        <f t="shared" si="19"/>
        <v>0</v>
      </c>
      <c r="AG25" s="23">
        <f t="shared" si="20"/>
        <v>0</v>
      </c>
      <c r="AH25" s="69">
        <v>0</v>
      </c>
      <c r="AI25" s="125"/>
      <c r="AJ25" s="141"/>
      <c r="AK25" s="141"/>
      <c r="AL25" s="32">
        <f t="shared" si="10"/>
        <v>0</v>
      </c>
      <c r="AM25" s="115"/>
      <c r="AN25" s="111"/>
      <c r="AO25" s="111"/>
      <c r="AP25" s="111"/>
      <c r="AQ25" s="117"/>
      <c r="AR25" s="112"/>
      <c r="AS25" s="114"/>
    </row>
    <row r="26" spans="1:45" s="1" customFormat="1" ht="19.5" customHeight="1">
      <c r="A26" s="94" t="s">
        <v>89</v>
      </c>
      <c r="B26" s="68" t="s">
        <v>83</v>
      </c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4"/>
      <c r="V26" s="86">
        <v>0</v>
      </c>
      <c r="W26" s="16">
        <v>0</v>
      </c>
      <c r="X26" s="17">
        <f t="shared" si="11"/>
        <v>0</v>
      </c>
      <c r="Y26" s="18">
        <f t="shared" si="12"/>
        <v>0</v>
      </c>
      <c r="Z26" s="19">
        <f t="shared" si="13"/>
        <v>0</v>
      </c>
      <c r="AA26" s="19">
        <f t="shared" si="14"/>
        <v>0</v>
      </c>
      <c r="AB26" s="17">
        <f t="shared" si="15"/>
        <v>0</v>
      </c>
      <c r="AC26" s="20">
        <f t="shared" si="16"/>
        <v>0</v>
      </c>
      <c r="AD26" s="21">
        <f t="shared" si="17"/>
        <v>0</v>
      </c>
      <c r="AE26" s="22">
        <f t="shared" si="18"/>
        <v>0</v>
      </c>
      <c r="AF26" s="23">
        <f t="shared" si="19"/>
        <v>0</v>
      </c>
      <c r="AG26" s="23">
        <f t="shared" si="20"/>
        <v>0</v>
      </c>
      <c r="AH26" s="69">
        <v>0</v>
      </c>
      <c r="AI26" s="125"/>
      <c r="AJ26" s="141"/>
      <c r="AK26" s="141"/>
      <c r="AL26" s="32">
        <f t="shared" si="10"/>
        <v>0</v>
      </c>
      <c r="AM26" s="115"/>
      <c r="AN26" s="111"/>
      <c r="AO26" s="111"/>
      <c r="AP26" s="111"/>
      <c r="AQ26" s="117"/>
      <c r="AR26" s="112"/>
      <c r="AS26" s="114"/>
    </row>
    <row r="27" spans="1:45" s="1" customFormat="1" ht="19.5" customHeight="1">
      <c r="A27" s="95" t="s">
        <v>84</v>
      </c>
      <c r="B27" s="68" t="s">
        <v>85</v>
      </c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4"/>
      <c r="V27" s="86">
        <v>0</v>
      </c>
      <c r="W27" s="16">
        <v>0</v>
      </c>
      <c r="X27" s="17">
        <f>J27*2</f>
        <v>0</v>
      </c>
      <c r="Y27" s="18">
        <f t="shared" si="12"/>
        <v>0</v>
      </c>
      <c r="Z27" s="19">
        <f>L27*250</f>
        <v>0</v>
      </c>
      <c r="AA27" s="19">
        <f>M27*5</f>
        <v>0</v>
      </c>
      <c r="AB27" s="17">
        <f t="shared" si="15"/>
        <v>0</v>
      </c>
      <c r="AC27" s="20">
        <f>O27*3000</f>
        <v>0</v>
      </c>
      <c r="AD27" s="21">
        <f>P27*10</f>
        <v>0</v>
      </c>
      <c r="AE27" s="22">
        <f t="shared" si="18"/>
        <v>0</v>
      </c>
      <c r="AF27" s="23">
        <f>R27*15</f>
        <v>0</v>
      </c>
      <c r="AG27" s="23">
        <f t="shared" si="20"/>
        <v>0</v>
      </c>
      <c r="AH27" s="69">
        <v>0</v>
      </c>
      <c r="AI27" s="125"/>
      <c r="AJ27" s="141"/>
      <c r="AK27" s="141"/>
      <c r="AL27" s="32">
        <f t="shared" si="10"/>
        <v>0</v>
      </c>
      <c r="AM27" s="115"/>
      <c r="AN27" s="111"/>
      <c r="AO27" s="111"/>
      <c r="AP27" s="111"/>
      <c r="AQ27" s="117"/>
      <c r="AR27" s="112"/>
      <c r="AS27" s="114"/>
    </row>
    <row r="28" spans="1:45" s="1" customFormat="1" ht="19.5" customHeight="1">
      <c r="A28" s="95" t="s">
        <v>86</v>
      </c>
      <c r="B28" s="68" t="s">
        <v>85</v>
      </c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4"/>
      <c r="V28" s="86">
        <v>0</v>
      </c>
      <c r="W28" s="16">
        <v>0</v>
      </c>
      <c r="X28" s="17">
        <f>J28*2</f>
        <v>0</v>
      </c>
      <c r="Y28" s="18">
        <f t="shared" si="12"/>
        <v>0</v>
      </c>
      <c r="Z28" s="19">
        <f>L28*250</f>
        <v>0</v>
      </c>
      <c r="AA28" s="19">
        <f>M28*5</f>
        <v>0</v>
      </c>
      <c r="AB28" s="17">
        <f t="shared" si="15"/>
        <v>0</v>
      </c>
      <c r="AC28" s="20">
        <f>O28*3000</f>
        <v>0</v>
      </c>
      <c r="AD28" s="21">
        <f>P28*10</f>
        <v>0</v>
      </c>
      <c r="AE28" s="22">
        <f t="shared" si="18"/>
        <v>0</v>
      </c>
      <c r="AF28" s="23">
        <f>R28*15</f>
        <v>0</v>
      </c>
      <c r="AG28" s="23">
        <f t="shared" si="20"/>
        <v>0</v>
      </c>
      <c r="AH28" s="69">
        <v>0</v>
      </c>
      <c r="AI28" s="125"/>
      <c r="AJ28" s="141"/>
      <c r="AK28" s="141"/>
      <c r="AL28" s="32">
        <f t="shared" si="10"/>
        <v>0</v>
      </c>
      <c r="AM28" s="115"/>
      <c r="AN28" s="111"/>
      <c r="AO28" s="111"/>
      <c r="AP28" s="111"/>
      <c r="AQ28" s="117"/>
      <c r="AR28" s="112"/>
      <c r="AS28" s="114"/>
    </row>
    <row r="29" spans="1:45" s="1" customFormat="1" ht="19.5" customHeight="1" thickBot="1">
      <c r="A29" s="96" t="s">
        <v>87</v>
      </c>
      <c r="B29" s="97" t="s">
        <v>88</v>
      </c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4"/>
      <c r="V29" s="98">
        <v>0</v>
      </c>
      <c r="W29" s="99">
        <v>0</v>
      </c>
      <c r="X29" s="80">
        <f>J29*2</f>
        <v>0</v>
      </c>
      <c r="Y29" s="100">
        <f>K29*3</f>
        <v>0</v>
      </c>
      <c r="Z29" s="73">
        <f>L29*250</f>
        <v>0</v>
      </c>
      <c r="AA29" s="73">
        <f>M29*5</f>
        <v>0</v>
      </c>
      <c r="AB29" s="80">
        <f>N29*1000</f>
        <v>0</v>
      </c>
      <c r="AC29" s="81">
        <f>O29*3000</f>
        <v>0</v>
      </c>
      <c r="AD29" s="101">
        <f>P29*10</f>
        <v>0</v>
      </c>
      <c r="AE29" s="71">
        <f>Q29*100</f>
        <v>0</v>
      </c>
      <c r="AF29" s="102">
        <f>R29*15</f>
        <v>0</v>
      </c>
      <c r="AG29" s="102">
        <f>S29*20</f>
        <v>0</v>
      </c>
      <c r="AH29" s="72">
        <v>0</v>
      </c>
      <c r="AI29" s="125"/>
      <c r="AJ29" s="141"/>
      <c r="AK29" s="141"/>
      <c r="AL29" s="103">
        <f t="shared" si="10"/>
        <v>0</v>
      </c>
      <c r="AM29" s="115"/>
      <c r="AN29" s="111"/>
      <c r="AO29" s="111"/>
      <c r="AP29" s="111"/>
      <c r="AQ29" s="117"/>
      <c r="AR29" s="112"/>
      <c r="AS29" s="114"/>
    </row>
    <row r="30" spans="1:45" ht="36" customHeight="1">
      <c r="A30" s="168" t="s">
        <v>35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44">
        <v>0</v>
      </c>
      <c r="W30" s="126">
        <v>0</v>
      </c>
      <c r="X30" s="127"/>
      <c r="Y30" s="127"/>
      <c r="Z30" s="127"/>
      <c r="AA30" s="127"/>
      <c r="AB30" s="127"/>
      <c r="AC30" s="127"/>
      <c r="AD30" s="127"/>
      <c r="AE30" s="127"/>
      <c r="AF30" s="127"/>
      <c r="AG30" s="128"/>
      <c r="AH30" s="121">
        <v>0</v>
      </c>
      <c r="AI30" s="122"/>
      <c r="AJ30" s="122"/>
      <c r="AK30" s="123"/>
      <c r="AL30" s="31">
        <v>0</v>
      </c>
      <c r="AM30" s="33">
        <f>SUM(AM5)</f>
        <v>0</v>
      </c>
      <c r="AN30" s="30">
        <f>SUM(AN5:AN29)</f>
        <v>0</v>
      </c>
      <c r="AO30" s="30">
        <f>SUM(AO5:AO29)</f>
        <v>0</v>
      </c>
      <c r="AP30" s="30">
        <f>SUM(AP5:AP29)</f>
        <v>0</v>
      </c>
      <c r="AQ30" s="88">
        <f>SUM(AQ5:AQ29)</f>
        <v>0</v>
      </c>
      <c r="AR30" s="35">
        <f>SUM(AR5)</f>
        <v>0</v>
      </c>
      <c r="AS30" s="36">
        <f>SUM(AS5)</f>
        <v>0</v>
      </c>
    </row>
    <row r="31" spans="1:45" s="10" customFormat="1" ht="58.5" customHeight="1" thickBo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V31" s="43" t="s">
        <v>14</v>
      </c>
      <c r="W31" s="174" t="s">
        <v>33</v>
      </c>
      <c r="X31" s="175"/>
      <c r="Y31" s="175"/>
      <c r="Z31" s="175"/>
      <c r="AA31" s="175"/>
      <c r="AB31" s="175"/>
      <c r="AC31" s="175"/>
      <c r="AD31" s="175"/>
      <c r="AE31" s="175"/>
      <c r="AF31" s="175"/>
      <c r="AG31" s="176"/>
      <c r="AH31" s="118" t="s">
        <v>15</v>
      </c>
      <c r="AI31" s="119"/>
      <c r="AJ31" s="119"/>
      <c r="AK31" s="120"/>
      <c r="AL31" s="42" t="s">
        <v>43</v>
      </c>
      <c r="AM31" s="37" t="s">
        <v>42</v>
      </c>
      <c r="AN31" s="38" t="str">
        <f>AN3</f>
        <v>LOCAL TECHNIQUE</v>
      </c>
      <c r="AO31" s="38" t="str">
        <f>AO3</f>
        <v>PSU</v>
      </c>
      <c r="AP31" s="38" t="s">
        <v>44</v>
      </c>
      <c r="AQ31" s="39" t="s">
        <v>34</v>
      </c>
      <c r="AR31" s="40" t="s">
        <v>37</v>
      </c>
      <c r="AS31" s="41" t="s">
        <v>114</v>
      </c>
    </row>
    <row r="32" spans="22:44" s="92" customFormat="1" ht="23.25" customHeight="1">
      <c r="V32" s="92" t="s">
        <v>103</v>
      </c>
      <c r="W32" s="109" t="s">
        <v>104</v>
      </c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 t="s">
        <v>105</v>
      </c>
      <c r="AI32" s="110"/>
      <c r="AJ32" s="110"/>
      <c r="AK32" s="110"/>
      <c r="AL32" s="93" t="s">
        <v>106</v>
      </c>
      <c r="AM32" s="92" t="s">
        <v>107</v>
      </c>
      <c r="AN32" s="92" t="s">
        <v>108</v>
      </c>
      <c r="AO32" s="92" t="s">
        <v>2</v>
      </c>
      <c r="AP32" s="92" t="s">
        <v>109</v>
      </c>
      <c r="AQ32" s="92" t="s">
        <v>110</v>
      </c>
      <c r="AR32" s="92" t="s">
        <v>111</v>
      </c>
    </row>
    <row r="33" spans="1:44" s="1" customFormat="1" ht="12.75">
      <c r="A33" s="12"/>
      <c r="B33" s="2"/>
      <c r="C33" s="180"/>
      <c r="D33" s="180"/>
      <c r="E33" s="180"/>
      <c r="F33" s="2"/>
      <c r="AH33" s="11"/>
      <c r="AI33" s="11"/>
      <c r="AJ33" s="11"/>
      <c r="AK33" s="11"/>
      <c r="AL33" s="11"/>
      <c r="AM33" s="2"/>
      <c r="AN33" s="2"/>
      <c r="AR33" s="15"/>
    </row>
    <row r="34" spans="1:44" s="1" customFormat="1" ht="12.75">
      <c r="A34" s="12"/>
      <c r="B34" s="46"/>
      <c r="C34" s="166"/>
      <c r="D34" s="167"/>
      <c r="E34" s="167"/>
      <c r="F34" s="2"/>
      <c r="AH34" s="11"/>
      <c r="AI34" s="11"/>
      <c r="AJ34" s="11"/>
      <c r="AK34" s="11"/>
      <c r="AL34" s="11"/>
      <c r="AM34" s="2"/>
      <c r="AN34" s="2"/>
      <c r="AR34" s="15"/>
    </row>
    <row r="35" spans="1:44" s="1" customFormat="1" ht="12.75">
      <c r="A35" s="12"/>
      <c r="B35" s="13"/>
      <c r="C35" s="166"/>
      <c r="D35" s="167"/>
      <c r="E35" s="167"/>
      <c r="F35" s="2"/>
      <c r="AH35" s="11"/>
      <c r="AI35" s="11"/>
      <c r="AJ35" s="11"/>
      <c r="AK35" s="11"/>
      <c r="AL35" s="11"/>
      <c r="AM35" s="24"/>
      <c r="AN35" s="2"/>
      <c r="AO35" s="26"/>
      <c r="AR35" s="15"/>
    </row>
    <row r="36" spans="1:45" s="1" customFormat="1" ht="12.75">
      <c r="A36" s="12"/>
      <c r="B36" s="13"/>
      <c r="C36" s="166"/>
      <c r="D36" s="167"/>
      <c r="E36" s="167"/>
      <c r="F36" s="2"/>
      <c r="AH36" s="11"/>
      <c r="AI36" s="11"/>
      <c r="AJ36" s="11"/>
      <c r="AK36" s="11"/>
      <c r="AL36" s="11"/>
      <c r="AM36" s="24"/>
      <c r="AN36" s="25"/>
      <c r="AO36" s="26"/>
      <c r="AR36" s="15"/>
      <c r="AS36" s="26"/>
    </row>
    <row r="37" spans="1:45" s="1" customFormat="1" ht="12.75">
      <c r="A37" s="12"/>
      <c r="B37" s="13"/>
      <c r="C37" s="2"/>
      <c r="D37" s="2"/>
      <c r="E37" s="2"/>
      <c r="F37" s="2"/>
      <c r="AH37" s="11"/>
      <c r="AI37" s="11"/>
      <c r="AJ37" s="11"/>
      <c r="AK37" s="11"/>
      <c r="AL37" s="27"/>
      <c r="AM37" s="24"/>
      <c r="AN37" s="25"/>
      <c r="AO37" s="26"/>
      <c r="AR37" s="15"/>
      <c r="AS37" s="26"/>
    </row>
    <row r="38" spans="1:44" s="1" customFormat="1" ht="12.75">
      <c r="A38" s="12"/>
      <c r="B38" s="45"/>
      <c r="C38" s="2"/>
      <c r="D38" s="2"/>
      <c r="E38" s="2"/>
      <c r="F38" s="2"/>
      <c r="AH38" s="11"/>
      <c r="AI38" s="11"/>
      <c r="AJ38" s="11"/>
      <c r="AK38" s="11"/>
      <c r="AL38" s="11"/>
      <c r="AM38" s="2"/>
      <c r="AN38" s="2"/>
      <c r="AR38" s="15"/>
    </row>
    <row r="39" spans="1:44" s="1" customFormat="1" ht="18.75" customHeight="1">
      <c r="A39" s="12"/>
      <c r="B39" s="13"/>
      <c r="C39" s="2"/>
      <c r="D39" s="2"/>
      <c r="E39" s="2"/>
      <c r="F39" s="2"/>
      <c r="AH39" s="11"/>
      <c r="AI39" s="11"/>
      <c r="AJ39" s="11"/>
      <c r="AK39" s="11"/>
      <c r="AL39" s="11"/>
      <c r="AM39" s="2"/>
      <c r="AN39" s="2"/>
      <c r="AR39" s="15"/>
    </row>
    <row r="40" spans="1:44" s="1" customFormat="1" ht="18.75" customHeight="1">
      <c r="A40" s="12"/>
      <c r="B40" s="13"/>
      <c r="C40" s="2"/>
      <c r="D40" s="2"/>
      <c r="E40" s="2"/>
      <c r="F40" s="2"/>
      <c r="AH40" s="11"/>
      <c r="AI40" s="11"/>
      <c r="AJ40" s="11"/>
      <c r="AK40" s="11"/>
      <c r="AL40" s="11"/>
      <c r="AM40" s="24"/>
      <c r="AN40" s="2"/>
      <c r="AR40" s="15"/>
    </row>
    <row r="41" spans="1:44" s="1" customFormat="1" ht="31.5" customHeight="1">
      <c r="A41" s="12"/>
      <c r="B41" s="13"/>
      <c r="C41" s="2"/>
      <c r="D41" s="2"/>
      <c r="E41" s="2"/>
      <c r="F41" s="2"/>
      <c r="AH41" s="11"/>
      <c r="AI41" s="11"/>
      <c r="AJ41" s="11"/>
      <c r="AK41" s="11"/>
      <c r="AL41" s="11"/>
      <c r="AM41" s="24"/>
      <c r="AN41" s="2"/>
      <c r="AR41" s="15"/>
    </row>
    <row r="42" spans="1:44" s="1" customFormat="1" ht="12.75">
      <c r="A42" s="12"/>
      <c r="B42" s="13"/>
      <c r="C42" s="2"/>
      <c r="D42" s="2"/>
      <c r="E42" s="2"/>
      <c r="F42" s="2"/>
      <c r="AH42" s="3"/>
      <c r="AI42" s="3"/>
      <c r="AJ42" s="3"/>
      <c r="AK42" s="3"/>
      <c r="AL42" s="3"/>
      <c r="AR42" s="15"/>
    </row>
    <row r="43" ht="16.5">
      <c r="A43" s="9"/>
    </row>
    <row r="44" spans="1:38" ht="16.5">
      <c r="A44" s="9"/>
      <c r="V44" s="28"/>
      <c r="AI44" s="29"/>
      <c r="AJ44" s="29"/>
      <c r="AK44" s="29"/>
      <c r="AL44" s="29"/>
    </row>
    <row r="45" spans="1:22" ht="16.5">
      <c r="A45" s="9"/>
      <c r="V45" s="28"/>
    </row>
    <row r="46" spans="1:22" ht="16.5">
      <c r="A46" s="9"/>
      <c r="V46" s="28"/>
    </row>
    <row r="47" spans="1:22" ht="16.5">
      <c r="A47" s="9"/>
      <c r="V47" s="28"/>
    </row>
    <row r="48" ht="16.5">
      <c r="A48" s="9"/>
    </row>
    <row r="49" ht="16.5">
      <c r="A49" s="9"/>
    </row>
    <row r="50" ht="16.5">
      <c r="A50" s="9"/>
    </row>
  </sheetData>
  <sheetProtection/>
  <mergeCells count="43">
    <mergeCell ref="C36:E36"/>
    <mergeCell ref="C34:E34"/>
    <mergeCell ref="C35:E35"/>
    <mergeCell ref="A30:U31"/>
    <mergeCell ref="W31:AG31"/>
    <mergeCell ref="AA3:AC3"/>
    <mergeCell ref="AD3:AG3"/>
    <mergeCell ref="X3:Z3"/>
    <mergeCell ref="P3:S3"/>
    <mergeCell ref="C33:E33"/>
    <mergeCell ref="V3:V4"/>
    <mergeCell ref="G3:I3"/>
    <mergeCell ref="J3:L3"/>
    <mergeCell ref="C1:AS1"/>
    <mergeCell ref="C2:AK2"/>
    <mergeCell ref="AQ2:AR2"/>
    <mergeCell ref="M3:O3"/>
    <mergeCell ref="U3:U4"/>
    <mergeCell ref="AO4:AO29"/>
    <mergeCell ref="AK5:AK29"/>
    <mergeCell ref="C5:U29"/>
    <mergeCell ref="AS2:AS3"/>
    <mergeCell ref="AN4:AN29"/>
    <mergeCell ref="AH3:AK3"/>
    <mergeCell ref="AJ5:AJ29"/>
    <mergeCell ref="A1:B1"/>
    <mergeCell ref="E3:F3"/>
    <mergeCell ref="T3:T4"/>
    <mergeCell ref="A2:B4"/>
    <mergeCell ref="C3:D3"/>
    <mergeCell ref="AS4:AS29"/>
    <mergeCell ref="AM4:AM29"/>
    <mergeCell ref="AQ4:AQ29"/>
    <mergeCell ref="AH31:AK31"/>
    <mergeCell ref="AH30:AK30"/>
    <mergeCell ref="AI5:AI29"/>
    <mergeCell ref="AL3:AL4"/>
    <mergeCell ref="AL2:AP2"/>
    <mergeCell ref="W32:AG32"/>
    <mergeCell ref="AH32:AK32"/>
    <mergeCell ref="AP4:AP29"/>
    <mergeCell ref="AR4:AR29"/>
    <mergeCell ref="W30:AG30"/>
  </mergeCells>
  <printOptions horizontalCentered="1" verticalCentered="1"/>
  <pageMargins left="0.25" right="0.25" top="0.75" bottom="0.75" header="0.3" footer="0.3"/>
  <pageSetup fitToWidth="2" horizontalDpi="600" verticalDpi="600" orientation="landscape" paperSize="8" scale="57" r:id="rId1"/>
  <headerFooter>
    <oddHeader>&amp;C&amp;"-,Gras"&amp;28&amp;UETUDE BUDGETAIRE
VIDEOPROTECTION</oddHeader>
  </headerFooter>
  <colBreaks count="2" manualBreakCount="2">
    <brk id="37" max="65535" man="1"/>
    <brk id="45" max="30" man="1"/>
  </colBreaks>
  <ignoredErrors>
    <ignoredError sqref="AM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Protecn@ LETONDEUR / LAMBERT</dc:creator>
  <cp:keywords/>
  <dc:description/>
  <cp:lastModifiedBy>secretariat</cp:lastModifiedBy>
  <cp:lastPrinted>2017-06-21T06:58:16Z</cp:lastPrinted>
  <dcterms:created xsi:type="dcterms:W3CDTF">2009-12-07T14:12:55Z</dcterms:created>
  <dcterms:modified xsi:type="dcterms:W3CDTF">2017-06-21T06:58:25Z</dcterms:modified>
  <cp:category/>
  <cp:version/>
  <cp:contentType/>
  <cp:contentStatus/>
</cp:coreProperties>
</file>